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ros de Excel\Tema_2_Funsiones\"/>
    </mc:Choice>
  </mc:AlternateContent>
  <bookViews>
    <workbookView xWindow="0" yWindow="0" windowWidth="28800" windowHeight="12135"/>
  </bookViews>
  <sheets>
    <sheet name="Ejerecicio#1" sheetId="1" r:id="rId1"/>
    <sheet name="Ejercicio#2" sheetId="2" r:id="rId2"/>
    <sheet name="Ejercicio#3" sheetId="3" r:id="rId3"/>
  </sheets>
  <definedNames>
    <definedName name="_xlnm._FilterDatabase" localSheetId="1" hidden="1">'Ejercicio#2'!$E$1:$J$24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C2" i="3"/>
  <c r="D2" i="3"/>
  <c r="E2" i="3"/>
  <c r="C3" i="3"/>
  <c r="D3" i="3"/>
  <c r="E3" i="3"/>
  <c r="C4" i="3"/>
  <c r="D4" i="3"/>
  <c r="E4" i="3"/>
  <c r="C5" i="3"/>
  <c r="D5" i="3"/>
  <c r="E5" i="3"/>
  <c r="C6" i="3"/>
  <c r="D6" i="3"/>
  <c r="E6" i="3"/>
  <c r="C7" i="3"/>
  <c r="D7" i="3"/>
  <c r="E7" i="3"/>
  <c r="B4" i="2"/>
  <c r="B3" i="2"/>
  <c r="C4" i="1"/>
  <c r="F7" i="3" l="1"/>
  <c r="G7" i="3" s="1"/>
  <c r="F5" i="3"/>
  <c r="G5" i="3" s="1"/>
  <c r="F6" i="3"/>
  <c r="G6" i="3" s="1"/>
  <c r="F4" i="3"/>
  <c r="G4" i="3" s="1"/>
  <c r="F3" i="3"/>
  <c r="G3" i="3" s="1"/>
  <c r="F2" i="3"/>
  <c r="G2" i="3" s="1"/>
  <c r="B12" i="2"/>
  <c r="B11" i="2"/>
  <c r="B10" i="2"/>
  <c r="B9" i="2"/>
  <c r="B8" i="2"/>
  <c r="B7" i="2"/>
  <c r="B6" i="2"/>
  <c r="B5" i="2"/>
  <c r="I3" i="2"/>
  <c r="J3" i="2" s="1"/>
  <c r="I4" i="2"/>
  <c r="J4" i="2" s="1"/>
  <c r="C5" i="2" s="1"/>
  <c r="I5" i="2"/>
  <c r="J5" i="2" s="1"/>
  <c r="I6" i="2"/>
  <c r="J6" i="2" s="1"/>
  <c r="I7" i="2"/>
  <c r="J7" i="2" s="1"/>
  <c r="I8" i="2"/>
  <c r="J8" i="2" s="1"/>
  <c r="I9" i="2"/>
  <c r="J9" i="2" s="1"/>
  <c r="I10" i="2"/>
  <c r="J10" i="2" s="1"/>
  <c r="I11" i="2"/>
  <c r="J11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C7" i="2" s="1"/>
  <c r="I24" i="2"/>
  <c r="J24" i="2" s="1"/>
  <c r="I25" i="2"/>
  <c r="J25" i="2" s="1"/>
  <c r="I26" i="2"/>
  <c r="J26" i="2" s="1"/>
  <c r="C10" i="2" s="1"/>
  <c r="I2" i="2"/>
  <c r="J2" i="2" s="1"/>
  <c r="C12" i="2" l="1"/>
  <c r="C11" i="2"/>
  <c r="C9" i="2"/>
  <c r="C8" i="2"/>
  <c r="C6" i="2"/>
  <c r="C3" i="2"/>
  <c r="C4" i="2"/>
  <c r="C7" i="1"/>
  <c r="D7" i="1" l="1"/>
  <c r="E7" i="1"/>
  <c r="F7" i="1"/>
  <c r="G7" i="1"/>
  <c r="H7" i="1"/>
  <c r="I7" i="1"/>
  <c r="J7" i="1"/>
  <c r="K7" i="1"/>
  <c r="L7" i="1"/>
  <c r="M7" i="1"/>
  <c r="N7" i="1"/>
  <c r="D8" i="1"/>
  <c r="E8" i="1"/>
  <c r="F8" i="1"/>
  <c r="G8" i="1"/>
  <c r="H8" i="1"/>
  <c r="I8" i="1"/>
  <c r="J8" i="1"/>
  <c r="K8" i="1"/>
  <c r="L8" i="1"/>
  <c r="M8" i="1"/>
  <c r="N8" i="1"/>
  <c r="D9" i="1"/>
  <c r="E9" i="1"/>
  <c r="F9" i="1"/>
  <c r="G9" i="1"/>
  <c r="H9" i="1"/>
  <c r="I9" i="1"/>
  <c r="J9" i="1"/>
  <c r="K9" i="1"/>
  <c r="L9" i="1"/>
  <c r="M9" i="1"/>
  <c r="N9" i="1"/>
  <c r="D10" i="1"/>
  <c r="E10" i="1"/>
  <c r="F10" i="1"/>
  <c r="G10" i="1"/>
  <c r="H10" i="1"/>
  <c r="I10" i="1"/>
  <c r="J10" i="1"/>
  <c r="K10" i="1"/>
  <c r="L10" i="1"/>
  <c r="M10" i="1"/>
  <c r="N10" i="1"/>
  <c r="D11" i="1"/>
  <c r="E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D13" i="1"/>
  <c r="E13" i="1"/>
  <c r="F13" i="1"/>
  <c r="G13" i="1"/>
  <c r="H13" i="1"/>
  <c r="I13" i="1"/>
  <c r="J13" i="1"/>
  <c r="K13" i="1"/>
  <c r="L13" i="1"/>
  <c r="M13" i="1"/>
  <c r="N13" i="1"/>
  <c r="C8" i="1"/>
  <c r="C9" i="1"/>
  <c r="C10" i="1"/>
  <c r="C11" i="1"/>
  <c r="C12" i="1"/>
  <c r="C13" i="1"/>
  <c r="J15" i="1" l="1"/>
  <c r="C15" i="1"/>
  <c r="H15" i="1"/>
  <c r="F15" i="1"/>
  <c r="M15" i="1"/>
  <c r="E15" i="1"/>
  <c r="G15" i="1"/>
  <c r="N15" i="1"/>
  <c r="L15" i="1"/>
  <c r="D15" i="1"/>
  <c r="I15" i="1"/>
  <c r="K15" i="1"/>
  <c r="P10" i="1"/>
  <c r="P13" i="1"/>
  <c r="P9" i="1"/>
  <c r="P8" i="1"/>
  <c r="P12" i="1"/>
  <c r="P11" i="1"/>
  <c r="P7" i="1"/>
  <c r="D18" i="1" l="1"/>
  <c r="D17" i="1"/>
  <c r="D19" i="1"/>
  <c r="P15" i="1"/>
</calcChain>
</file>

<file path=xl/sharedStrings.xml><?xml version="1.0" encoding="utf-8"?>
<sst xmlns="http://schemas.openxmlformats.org/spreadsheetml/2006/main" count="136" uniqueCount="65">
  <si>
    <t>Hotel Bienvenidos</t>
  </si>
  <si>
    <t>Informe</t>
  </si>
  <si>
    <t>Ventas Ejercicios 2.015</t>
  </si>
  <si>
    <t>Hotel Gran Canaria</t>
  </si>
  <si>
    <t>Hotel Punta Cana</t>
  </si>
  <si>
    <t>Hotel Vigo</t>
  </si>
  <si>
    <t>Hotel Barcelona</t>
  </si>
  <si>
    <t>Fecha Informes:</t>
  </si>
  <si>
    <t>Hotel Madrid</t>
  </si>
  <si>
    <t>Hotel Fuerteventura</t>
  </si>
  <si>
    <t>Hotel Valencia</t>
  </si>
  <si>
    <t>Total Ventas</t>
  </si>
  <si>
    <t>Mes de Mayor Cifras de Ventas:</t>
  </si>
  <si>
    <t>Hotel con Mayor Facturación:</t>
  </si>
  <si>
    <t>Media de Facturación: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</si>
  <si>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</si>
  <si>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</si>
  <si>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</si>
  <si>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</si>
  <si>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</si>
  <si>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</si>
  <si>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</si>
  <si>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</si>
  <si>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</si>
  <si>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</si>
  <si>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</si>
  <si>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</si>
  <si>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</si>
  <si>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 </t>
  </si>
  <si>
    <t>N° de ventas total</t>
  </si>
  <si>
    <t>Martin</t>
  </si>
  <si>
    <t>Martinez</t>
  </si>
  <si>
    <t>Medina</t>
  </si>
  <si>
    <t>Abad</t>
  </si>
  <si>
    <t>Carmelo</t>
  </si>
  <si>
    <t>Mendez</t>
  </si>
  <si>
    <t>Mohedano</t>
  </si>
  <si>
    <t>Benito</t>
  </si>
  <si>
    <t>Vendedor</t>
  </si>
  <si>
    <t>Mes</t>
  </si>
  <si>
    <t>Producto</t>
  </si>
  <si>
    <t>Precio Ud.</t>
  </si>
  <si>
    <t>Unidades</t>
  </si>
  <si>
    <t>López</t>
  </si>
  <si>
    <t>Esmalte 4 L</t>
  </si>
  <si>
    <t>Pint Plast 4L</t>
  </si>
  <si>
    <t>Esmalte 750</t>
  </si>
  <si>
    <t>Pint Plast 15</t>
  </si>
  <si>
    <t>Martín</t>
  </si>
  <si>
    <t>Gómez</t>
  </si>
  <si>
    <t>Vendedores</t>
  </si>
  <si>
    <t>T/Ventas</t>
  </si>
  <si>
    <t>Alumnos</t>
  </si>
  <si>
    <t>Nota 1</t>
  </si>
  <si>
    <t>Nota 2</t>
  </si>
  <si>
    <t>Nota 3</t>
  </si>
  <si>
    <t xml:space="preserve"> Nota 4</t>
  </si>
  <si>
    <t>Nota Media</t>
  </si>
  <si>
    <t>Juan</t>
  </si>
  <si>
    <t>Pedro</t>
  </si>
  <si>
    <t>Javier</t>
  </si>
  <si>
    <t>Paula</t>
  </si>
  <si>
    <t>María</t>
  </si>
  <si>
    <t>Belen</t>
  </si>
  <si>
    <t>APRO_SUSP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</si>
</sst>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€-2]\ * #,##0.00_);_([$€-2]\ * \(#,##0.00\);_([$€-2]\ * &quot;-&quot;??_);_(@_)"/>
  </numFmts>
  <fonts count="6" x14ac:knownFonts="1">
    <font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</borders>
  <cellStyleXfs count="7">
    <xf numFmtId="0" fontId="0" fillId="0" borderId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</cellStyleXfs>
  <cellXfs count="30">
    <xf numFmtId="0" fontId="0" fillId="0" borderId="0" xfId="0"/>
    <xf numFmtId="14" fontId="0" fillId="0" borderId="0" xfId="0" applyNumberFormat="1" applyFill="1"/>
    <xf numFmtId="14" fontId="0" fillId="2" borderId="0" xfId="0" applyNumberFormat="1" applyFill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9" xfId="0" applyNumberFormat="1" applyBorder="1"/>
    <xf numFmtId="164" fontId="0" fillId="0" borderId="10" xfId="0" applyNumberFormat="1" applyBorder="1"/>
    <xf numFmtId="164" fontId="2" fillId="3" borderId="0" xfId="1" applyNumberFormat="1"/>
    <xf numFmtId="164" fontId="4" fillId="5" borderId="1" xfId="3" applyNumberFormat="1"/>
    <xf numFmtId="0" fontId="5" fillId="6" borderId="0" xfId="4"/>
    <xf numFmtId="0" fontId="3" fillId="4" borderId="12" xfId="2" applyBorder="1"/>
    <xf numFmtId="0" fontId="3" fillId="4" borderId="11" xfId="2" applyBorder="1"/>
    <xf numFmtId="0" fontId="5" fillId="7" borderId="2" xfId="5" applyBorder="1" applyAlignment="1">
      <alignment horizontal="left"/>
    </xf>
    <xf numFmtId="0" fontId="5" fillId="8" borderId="2" xfId="6" applyBorder="1" applyAlignment="1">
      <alignment horizontal="left"/>
    </xf>
    <xf numFmtId="0" fontId="5" fillId="7" borderId="2" xfId="5" applyBorder="1" applyAlignment="1">
      <alignment horizontal="right"/>
    </xf>
    <xf numFmtId="0" fontId="5" fillId="8" borderId="2" xfId="6" applyBorder="1" applyAlignment="1">
      <alignment horizontal="right"/>
    </xf>
    <xf numFmtId="164" fontId="5" fillId="7" borderId="2" xfId="5" applyNumberFormat="1" applyBorder="1" applyAlignment="1">
      <alignment horizontal="right"/>
    </xf>
    <xf numFmtId="2" fontId="0" fillId="0" borderId="0" xfId="0" applyNumberFormat="1"/>
  </cellXfs>
  <cellStyles count="7">
    <cellStyle name="60% - Énfasis5" xfId="6" builtinId="48"/>
    <cellStyle name="Buena" xfId="1" builtinId="26"/>
    <cellStyle name="Cálculo" xfId="3" builtinId="22"/>
    <cellStyle name="Énfasis2" xfId="4" builtinId="33"/>
    <cellStyle name="Énfasis5" xfId="5" builtinId="45"/>
    <cellStyle name="Entrada" xfId="2" builtinId="20"/>
    <cellStyle name="Normal" xfId="0" builtinId="0"/>
  </cellStyles>
  <dxfs count="30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alignment horizontal="left" vertical="bottom" textRotation="0" wrapText="0" indent="0" justifyLastLine="0" shrinkToFit="0" readingOrder="0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numFmt numFmtId="164" formatCode="_([$€-2]\ * #,##0.00_);_([$€-2]\ * \(#,##0.00\);_([$€-2]\ * &quot;-&quot;??_);_(@_)"/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_([$€-2]\ * #,##0.00_);_([$€-2]\ * \(#,##0.00\);_([$€-2]\ 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_([$€-2]\ * #,##0.00_);_([$€-2]\ * \(#,##0.00\);_([$€-2]\ 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3" name="Tabla3" displayName="Tabla3" ref="C6:N13" totalsRowShown="0">
  <tableColumns count="12">
    <tableColumn id="1" name="Enero" dataDxfId="18">
      <calculatedColumnFormula>INT(RANDBETWEEN(100000,1200000))</calculatedColumnFormula>
    </tableColumn>
    <tableColumn id="2" name="Febrero" dataDxfId="17">
      <calculatedColumnFormula>INT(RANDBETWEEN(100000,1200000))</calculatedColumnFormula>
    </tableColumn>
    <tableColumn id="3" name="Marzo" dataDxfId="16">
      <calculatedColumnFormula>INT(RANDBETWEEN(100000,1200000))</calculatedColumnFormula>
    </tableColumn>
    <tableColumn id="4" name="Abril" dataDxfId="15">
      <calculatedColumnFormula>INT(RANDBETWEEN(100000,1200000))</calculatedColumnFormula>
    </tableColumn>
    <tableColumn id="5" name="Mayo" dataDxfId="14">
      <calculatedColumnFormula>INT(RANDBETWEEN(100000,1200000))</calculatedColumnFormula>
    </tableColumn>
    <tableColumn id="6" name="Junio" dataDxfId="13">
      <calculatedColumnFormula>INT(RANDBETWEEN(100000,1200000))</calculatedColumnFormula>
    </tableColumn>
    <tableColumn id="7" name="Julio" dataDxfId="12">
      <calculatedColumnFormula>INT(RANDBETWEEN(100000,1200000))</calculatedColumnFormula>
    </tableColumn>
    <tableColumn id="8" name="Agosto" dataDxfId="11">
      <calculatedColumnFormula>INT(RANDBETWEEN(100000,1200000))</calculatedColumnFormula>
    </tableColumn>
    <tableColumn id="9" name="Septiembre" dataDxfId="10">
      <calculatedColumnFormula>INT(RANDBETWEEN(100000,1200000))</calculatedColumnFormula>
    </tableColumn>
    <tableColumn id="10" name="Octubre" dataDxfId="9">
      <calculatedColumnFormula>INT(RANDBETWEEN(100000,1200000))</calculatedColumnFormula>
    </tableColumn>
    <tableColumn id="11" name="Noviembre" dataDxfId="8">
      <calculatedColumnFormula>INT(RANDBETWEEN(100000,1200000))</calculatedColumnFormula>
    </tableColumn>
    <tableColumn id="12" name="Diciembre" dataDxfId="7">
      <calculatedColumnFormula>INT(RANDBETWEEN(100000,1200000))</calculatedColumnFormula>
    </tableColumn>
  </tableColumns>
  <tableStyleInfo name="TableStyleMedium14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E1:J26" totalsRowShown="0" headerRowDxfId="20" headerRowBorderDxfId="28" tableBorderDxfId="29" totalsRowBorderDxfId="27">
  <tableColumns count="6">
    <tableColumn id="1" name="Vendedor" dataDxfId="26"/>
    <tableColumn id="2" name="Mes" dataDxfId="25"/>
    <tableColumn id="3" name="Producto" dataDxfId="24"/>
    <tableColumn id="4" name="Precio Ud." dataDxfId="23"/>
    <tableColumn id="5" name="Unidades" dataDxfId="22">
      <calculatedColumnFormula>INT(RANDBETWEEN(1,50))</calculatedColumnFormula>
    </tableColumn>
    <tableColumn id="6" name="Total" dataDxfId="21">
      <calculatedColumnFormula>SUBTOTAL(6,H2:I2)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A2:C12" totalsRowShown="0">
  <tableColumns count="3">
    <tableColumn id="1" name="Vendedores"/>
    <tableColumn id="2" name="N° de ventas total"/>
    <tableColumn id="3" name="T/Ventas" dataDxfId="19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9" name="Tabla9" displayName="Tabla9" ref="A1:G7" totalsRowShown="0">
  <tableColumns count="7">
    <tableColumn id="1" name="Alumnos" dataDxfId="6"/>
    <tableColumn id="2" name="Nota 1" dataDxfId="5">
      <calculatedColumnFormula>RANDBETWEEN(1,10)</calculatedColumnFormula>
    </tableColumn>
    <tableColumn id="3" name="Nota 2" dataDxfId="4">
      <calculatedColumnFormula>RANDBETWEEN(1,10)</calculatedColumnFormula>
    </tableColumn>
    <tableColumn id="4" name="Nota 3" dataDxfId="3">
      <calculatedColumnFormula>RANDBETWEEN(1,10)</calculatedColumnFormula>
    </tableColumn>
    <tableColumn id="5" name=" Nota 4" dataDxfId="2">
      <calculatedColumnFormula>RANDBETWEEN(1,10)</calculatedColumnFormula>
    </tableColumn>
    <tableColumn id="6" name="Nota Media" dataDxfId="1">
      <calculatedColumnFormula>SUBTOTAL(1,B2:E2)</calculatedColumnFormula>
    </tableColumn>
    <tableColumn id="7" name="APRO_SUSP" dataDxfId="0">
      <calculatedColumnFormula>IF(F2&gt;=5,"Aprovado","Suspenso")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A3" sqref="A3:C3"/>
    </sheetView>
  </sheetViews>
  <sheetFormatPr baseColWidth="10" defaultRowHeight="15" x14ac:dyDescent="0.25"/>
  <cols>
    <col min="1" max="1" width="8.85546875" customWidth="1"/>
    <col min="3" max="3" width="14.5703125" bestFit="1" customWidth="1"/>
    <col min="4" max="4" width="16.28515625" bestFit="1" customWidth="1"/>
    <col min="5" max="14" width="14.5703125" bestFit="1" customWidth="1"/>
    <col min="16" max="16" width="15.5703125" bestFit="1" customWidth="1"/>
  </cols>
  <sheetData>
    <row r="1" spans="1:16" ht="18.75" x14ac:dyDescent="0.3">
      <c r="A1" s="6" t="s">
        <v>0</v>
      </c>
      <c r="B1" s="6"/>
      <c r="C1" s="6"/>
    </row>
    <row r="2" spans="1:16" x14ac:dyDescent="0.25">
      <c r="A2" s="7" t="s">
        <v>1</v>
      </c>
      <c r="B2" s="7"/>
      <c r="C2" s="7"/>
    </row>
    <row r="3" spans="1:16" x14ac:dyDescent="0.25">
      <c r="A3" s="7" t="s">
        <v>2</v>
      </c>
      <c r="B3" s="7"/>
      <c r="C3" s="7"/>
    </row>
    <row r="4" spans="1:16" x14ac:dyDescent="0.25">
      <c r="A4" s="7" t="s">
        <v>7</v>
      </c>
      <c r="B4" s="7"/>
      <c r="C4" s="2">
        <f ca="1">TODAY()</f>
        <v>42356</v>
      </c>
    </row>
    <row r="5" spans="1:16" x14ac:dyDescent="0.25">
      <c r="A5" s="3"/>
      <c r="B5" s="3"/>
      <c r="C5" s="1"/>
    </row>
    <row r="6" spans="1:16" x14ac:dyDescent="0.25">
      <c r="C6" t="s">
        <v>15</v>
      </c>
      <c r="D6" t="s">
        <v>16</v>
      </c>
      <c r="E6" t="s">
        <v>17</v>
      </c>
      <c r="F6" t="s">
        <v>18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25</v>
      </c>
      <c r="N6" t="s">
        <v>26</v>
      </c>
      <c r="P6" s="21" t="s">
        <v>27</v>
      </c>
    </row>
    <row r="7" spans="1:16" x14ac:dyDescent="0.25">
      <c r="A7" s="22" t="s">
        <v>3</v>
      </c>
      <c r="B7" s="23"/>
      <c r="C7" s="4">
        <f ca="1">INT(RANDBETWEEN(100000,1200000))</f>
        <v>931402</v>
      </c>
      <c r="D7" s="4">
        <f t="shared" ref="D7:N7" ca="1" si="0">INT(RANDBETWEEN(100000,1200000))</f>
        <v>181502</v>
      </c>
      <c r="E7" s="4">
        <f t="shared" ca="1" si="0"/>
        <v>682284</v>
      </c>
      <c r="F7" s="4">
        <f t="shared" ca="1" si="0"/>
        <v>362727</v>
      </c>
      <c r="G7" s="4">
        <f t="shared" ca="1" si="0"/>
        <v>689060</v>
      </c>
      <c r="H7" s="4">
        <f t="shared" ca="1" si="0"/>
        <v>689507</v>
      </c>
      <c r="I7" s="4">
        <f t="shared" ca="1" si="0"/>
        <v>1117746</v>
      </c>
      <c r="J7" s="4">
        <f t="shared" ca="1" si="0"/>
        <v>691287</v>
      </c>
      <c r="K7" s="4">
        <f t="shared" ca="1" si="0"/>
        <v>117648</v>
      </c>
      <c r="L7" s="4">
        <f t="shared" ca="1" si="0"/>
        <v>1196048</v>
      </c>
      <c r="M7" s="4">
        <f t="shared" ca="1" si="0"/>
        <v>253045</v>
      </c>
      <c r="N7" s="4">
        <f t="shared" ca="1" si="0"/>
        <v>473958</v>
      </c>
      <c r="P7" s="20">
        <f ca="1">SUBTOTAL(9,C7:N7)</f>
        <v>7386214</v>
      </c>
    </row>
    <row r="8" spans="1:16" x14ac:dyDescent="0.25">
      <c r="A8" s="22" t="s">
        <v>4</v>
      </c>
      <c r="B8" s="23"/>
      <c r="C8" s="4">
        <f t="shared" ref="C8:N13" ca="1" si="1">INT(RANDBETWEEN(100000,1200000))</f>
        <v>480932</v>
      </c>
      <c r="D8" s="4">
        <f t="shared" ca="1" si="1"/>
        <v>895846</v>
      </c>
      <c r="E8" s="4">
        <f t="shared" ca="1" si="1"/>
        <v>209093</v>
      </c>
      <c r="F8" s="4">
        <f t="shared" ca="1" si="1"/>
        <v>1147264</v>
      </c>
      <c r="G8" s="4">
        <f t="shared" ca="1" si="1"/>
        <v>673515</v>
      </c>
      <c r="H8" s="4">
        <f t="shared" ca="1" si="1"/>
        <v>544130</v>
      </c>
      <c r="I8" s="4">
        <f t="shared" ca="1" si="1"/>
        <v>480952</v>
      </c>
      <c r="J8" s="4">
        <f t="shared" ca="1" si="1"/>
        <v>883738</v>
      </c>
      <c r="K8" s="4">
        <f t="shared" ca="1" si="1"/>
        <v>515399</v>
      </c>
      <c r="L8" s="4">
        <f t="shared" ca="1" si="1"/>
        <v>1145823</v>
      </c>
      <c r="M8" s="4">
        <f t="shared" ca="1" si="1"/>
        <v>325571</v>
      </c>
      <c r="N8" s="4">
        <f t="shared" ca="1" si="1"/>
        <v>434015</v>
      </c>
      <c r="P8" s="20">
        <f t="shared" ref="P8:P13" ca="1" si="2">SUBTOTAL(9,C8:N8)</f>
        <v>7736278</v>
      </c>
    </row>
    <row r="9" spans="1:16" x14ac:dyDescent="0.25">
      <c r="A9" s="22" t="s">
        <v>5</v>
      </c>
      <c r="B9" s="23"/>
      <c r="C9" s="4">
        <f t="shared" ca="1" si="1"/>
        <v>541147</v>
      </c>
      <c r="D9" s="4">
        <f t="shared" ca="1" si="1"/>
        <v>534049</v>
      </c>
      <c r="E9" s="4">
        <f t="shared" ca="1" si="1"/>
        <v>565246</v>
      </c>
      <c r="F9" s="4">
        <f t="shared" ca="1" si="1"/>
        <v>109586</v>
      </c>
      <c r="G9" s="4">
        <f t="shared" ca="1" si="1"/>
        <v>1085343</v>
      </c>
      <c r="H9" s="4">
        <f t="shared" ca="1" si="1"/>
        <v>750265</v>
      </c>
      <c r="I9" s="4">
        <f t="shared" ca="1" si="1"/>
        <v>245506</v>
      </c>
      <c r="J9" s="4">
        <f t="shared" ca="1" si="1"/>
        <v>254262</v>
      </c>
      <c r="K9" s="4">
        <f t="shared" ca="1" si="1"/>
        <v>513568</v>
      </c>
      <c r="L9" s="4">
        <f t="shared" ca="1" si="1"/>
        <v>1064251</v>
      </c>
      <c r="M9" s="4">
        <f t="shared" ca="1" si="1"/>
        <v>614319</v>
      </c>
      <c r="N9" s="4">
        <f t="shared" ca="1" si="1"/>
        <v>1056707</v>
      </c>
      <c r="P9" s="20">
        <f t="shared" ca="1" si="2"/>
        <v>7334249</v>
      </c>
    </row>
    <row r="10" spans="1:16" x14ac:dyDescent="0.25">
      <c r="A10" s="22" t="s">
        <v>6</v>
      </c>
      <c r="B10" s="23"/>
      <c r="C10" s="4">
        <f t="shared" ca="1" si="1"/>
        <v>537721</v>
      </c>
      <c r="D10" s="4">
        <f t="shared" ca="1" si="1"/>
        <v>703538</v>
      </c>
      <c r="E10" s="4">
        <f t="shared" ca="1" si="1"/>
        <v>771688</v>
      </c>
      <c r="F10" s="4">
        <f t="shared" ca="1" si="1"/>
        <v>162951</v>
      </c>
      <c r="G10" s="4">
        <f t="shared" ca="1" si="1"/>
        <v>736420</v>
      </c>
      <c r="H10" s="4">
        <f t="shared" ca="1" si="1"/>
        <v>867178</v>
      </c>
      <c r="I10" s="4">
        <f t="shared" ca="1" si="1"/>
        <v>552993</v>
      </c>
      <c r="J10" s="4">
        <f t="shared" ca="1" si="1"/>
        <v>119536</v>
      </c>
      <c r="K10" s="4">
        <f t="shared" ca="1" si="1"/>
        <v>590817</v>
      </c>
      <c r="L10" s="4">
        <f t="shared" ca="1" si="1"/>
        <v>399683</v>
      </c>
      <c r="M10" s="4">
        <f t="shared" ca="1" si="1"/>
        <v>897188</v>
      </c>
      <c r="N10" s="4">
        <f t="shared" ca="1" si="1"/>
        <v>289478</v>
      </c>
      <c r="P10" s="20">
        <f t="shared" ca="1" si="2"/>
        <v>6629191</v>
      </c>
    </row>
    <row r="11" spans="1:16" x14ac:dyDescent="0.25">
      <c r="A11" s="22" t="s">
        <v>8</v>
      </c>
      <c r="B11" s="23"/>
      <c r="C11" s="4">
        <f t="shared" ca="1" si="1"/>
        <v>174814</v>
      </c>
      <c r="D11" s="4">
        <f t="shared" ca="1" si="1"/>
        <v>185307</v>
      </c>
      <c r="E11" s="4">
        <f t="shared" ca="1" si="1"/>
        <v>507435</v>
      </c>
      <c r="F11" s="4">
        <f t="shared" ca="1" si="1"/>
        <v>283301</v>
      </c>
      <c r="G11" s="4">
        <f t="shared" ca="1" si="1"/>
        <v>264929</v>
      </c>
      <c r="H11" s="4">
        <f t="shared" ca="1" si="1"/>
        <v>737399</v>
      </c>
      <c r="I11" s="4">
        <f t="shared" ca="1" si="1"/>
        <v>463009</v>
      </c>
      <c r="J11" s="4">
        <f t="shared" ca="1" si="1"/>
        <v>326577</v>
      </c>
      <c r="K11" s="4">
        <f t="shared" ca="1" si="1"/>
        <v>284392</v>
      </c>
      <c r="L11" s="4">
        <f t="shared" ca="1" si="1"/>
        <v>301854</v>
      </c>
      <c r="M11" s="4">
        <f t="shared" ca="1" si="1"/>
        <v>250586</v>
      </c>
      <c r="N11" s="4">
        <f t="shared" ca="1" si="1"/>
        <v>864972</v>
      </c>
      <c r="P11" s="20">
        <f t="shared" ca="1" si="2"/>
        <v>4644575</v>
      </c>
    </row>
    <row r="12" spans="1:16" x14ac:dyDescent="0.25">
      <c r="A12" s="22" t="s">
        <v>9</v>
      </c>
      <c r="B12" s="23"/>
      <c r="C12" s="4">
        <f t="shared" ca="1" si="1"/>
        <v>193651</v>
      </c>
      <c r="D12" s="4">
        <f t="shared" ca="1" si="1"/>
        <v>777121</v>
      </c>
      <c r="E12" s="4">
        <f t="shared" ca="1" si="1"/>
        <v>985532</v>
      </c>
      <c r="F12" s="4">
        <f t="shared" ca="1" si="1"/>
        <v>350571</v>
      </c>
      <c r="G12" s="4">
        <f t="shared" ca="1" si="1"/>
        <v>711357</v>
      </c>
      <c r="H12" s="4">
        <f t="shared" ca="1" si="1"/>
        <v>1059436</v>
      </c>
      <c r="I12" s="4">
        <f t="shared" ca="1" si="1"/>
        <v>536557</v>
      </c>
      <c r="J12" s="4">
        <f t="shared" ca="1" si="1"/>
        <v>600299</v>
      </c>
      <c r="K12" s="4">
        <f t="shared" ca="1" si="1"/>
        <v>617152</v>
      </c>
      <c r="L12" s="4">
        <f t="shared" ca="1" si="1"/>
        <v>815756</v>
      </c>
      <c r="M12" s="4">
        <f t="shared" ca="1" si="1"/>
        <v>1011256</v>
      </c>
      <c r="N12" s="4">
        <f t="shared" ca="1" si="1"/>
        <v>931707</v>
      </c>
      <c r="P12" s="20">
        <f t="shared" ca="1" si="2"/>
        <v>8590395</v>
      </c>
    </row>
    <row r="13" spans="1:16" x14ac:dyDescent="0.25">
      <c r="A13" s="22" t="s">
        <v>10</v>
      </c>
      <c r="B13" s="23"/>
      <c r="C13" s="4">
        <f t="shared" ca="1" si="1"/>
        <v>1086883</v>
      </c>
      <c r="D13" s="4">
        <f t="shared" ca="1" si="1"/>
        <v>585733</v>
      </c>
      <c r="E13" s="4">
        <f t="shared" ca="1" si="1"/>
        <v>202302</v>
      </c>
      <c r="F13" s="4">
        <f t="shared" ca="1" si="1"/>
        <v>700489</v>
      </c>
      <c r="G13" s="4">
        <f t="shared" ca="1" si="1"/>
        <v>486273</v>
      </c>
      <c r="H13" s="4">
        <f t="shared" ca="1" si="1"/>
        <v>498191</v>
      </c>
      <c r="I13" s="4">
        <f t="shared" ca="1" si="1"/>
        <v>799300</v>
      </c>
      <c r="J13" s="4">
        <f t="shared" ca="1" si="1"/>
        <v>894597</v>
      </c>
      <c r="K13" s="4">
        <f t="shared" ca="1" si="1"/>
        <v>524365</v>
      </c>
      <c r="L13" s="4">
        <f t="shared" ca="1" si="1"/>
        <v>1160492</v>
      </c>
      <c r="M13" s="4">
        <f t="shared" ca="1" si="1"/>
        <v>963804</v>
      </c>
      <c r="N13" s="4">
        <f t="shared" ca="1" si="1"/>
        <v>218460</v>
      </c>
      <c r="P13" s="20">
        <f t="shared" ca="1" si="2"/>
        <v>8120889</v>
      </c>
    </row>
    <row r="15" spans="1:16" x14ac:dyDescent="0.25">
      <c r="A15" s="7" t="s">
        <v>11</v>
      </c>
      <c r="B15" s="7"/>
      <c r="C15" s="20">
        <f ca="1">SUBTOTAL(9,C7:C13)</f>
        <v>3946550</v>
      </c>
      <c r="D15" s="20">
        <f t="shared" ref="D15:N15" ca="1" si="3">SUBTOTAL(9,D7:D13)</f>
        <v>3863096</v>
      </c>
      <c r="E15" s="20">
        <f t="shared" ca="1" si="3"/>
        <v>3923580</v>
      </c>
      <c r="F15" s="20">
        <f t="shared" ca="1" si="3"/>
        <v>3116889</v>
      </c>
      <c r="G15" s="20">
        <f t="shared" ca="1" si="3"/>
        <v>4646897</v>
      </c>
      <c r="H15" s="20">
        <f t="shared" ca="1" si="3"/>
        <v>5146106</v>
      </c>
      <c r="I15" s="20">
        <f t="shared" ca="1" si="3"/>
        <v>4196063</v>
      </c>
      <c r="J15" s="20">
        <f t="shared" ca="1" si="3"/>
        <v>3770296</v>
      </c>
      <c r="K15" s="20">
        <f t="shared" ca="1" si="3"/>
        <v>3163341</v>
      </c>
      <c r="L15" s="20">
        <f t="shared" ca="1" si="3"/>
        <v>6083907</v>
      </c>
      <c r="M15" s="20">
        <f t="shared" ca="1" si="3"/>
        <v>4315769</v>
      </c>
      <c r="N15" s="20">
        <f t="shared" ca="1" si="3"/>
        <v>4269297</v>
      </c>
      <c r="P15" s="19">
        <f ca="1">IF((SUM(C15:N15)=SUM(P7:P13)),SUM(P7:P13),0)</f>
        <v>50441791</v>
      </c>
    </row>
    <row r="16" spans="1:16" x14ac:dyDescent="0.25">
      <c r="P16" s="4"/>
    </row>
    <row r="17" spans="1:7" x14ac:dyDescent="0.25">
      <c r="A17" s="24" t="s">
        <v>12</v>
      </c>
      <c r="B17" s="24"/>
      <c r="C17" s="24"/>
      <c r="D17" s="26" t="str">
        <f ca="1">INDEX(C6:N6,MATCH(MAX(C15:N15),C15:N15,0))</f>
        <v>Octubre</v>
      </c>
      <c r="E17" s="26"/>
    </row>
    <row r="18" spans="1:7" x14ac:dyDescent="0.25">
      <c r="A18" s="25" t="s">
        <v>13</v>
      </c>
      <c r="B18" s="25"/>
      <c r="C18" s="25"/>
      <c r="D18" s="27" t="str">
        <f ca="1">INDEX(A7:B13,MATCH(MAX(P7:P13),P7:P13,0),1)</f>
        <v>Hotel Fuerteventura</v>
      </c>
      <c r="E18" s="27"/>
    </row>
    <row r="19" spans="1:7" x14ac:dyDescent="0.25">
      <c r="A19" s="24" t="s">
        <v>14</v>
      </c>
      <c r="B19" s="24"/>
      <c r="C19" s="24"/>
      <c r="D19" s="28">
        <f ca="1">+AVERAGE(P7:P13)</f>
        <v>7205970.1428571427</v>
      </c>
      <c r="E19" s="28"/>
    </row>
    <row r="20" spans="1:7" x14ac:dyDescent="0.25">
      <c r="D20" s="4"/>
    </row>
    <row r="24" spans="1:7" x14ac:dyDescent="0.25">
      <c r="G24" t="s">
        <v>28</v>
      </c>
    </row>
  </sheetData>
  <mergeCells count="18">
    <mergeCell ref="A10:B10"/>
    <mergeCell ref="A9:B9"/>
    <mergeCell ref="A8:B8"/>
    <mergeCell ref="A7:B7"/>
    <mergeCell ref="D18:E18"/>
    <mergeCell ref="D17:E17"/>
    <mergeCell ref="D19:E19"/>
    <mergeCell ref="A13:B13"/>
    <mergeCell ref="A12:B12"/>
    <mergeCell ref="A11:B11"/>
    <mergeCell ref="A15:B15"/>
    <mergeCell ref="A19:C19"/>
    <mergeCell ref="A18:C18"/>
    <mergeCell ref="A17:C17"/>
    <mergeCell ref="A1:C1"/>
    <mergeCell ref="A2:C2"/>
    <mergeCell ref="A3:C3"/>
    <mergeCell ref="A4:B4"/>
  </mergeCells>
  <pageMargins left="0.7" right="0.7" top="0.75" bottom="0.75" header="0.3" footer="0.3"/>
  <pageSetup paperSize="2058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21" sqref="C21"/>
    </sheetView>
  </sheetViews>
  <sheetFormatPr baseColWidth="10" defaultRowHeight="15" x14ac:dyDescent="0.25"/>
  <cols>
    <col min="1" max="1" width="12" customWidth="1"/>
    <col min="2" max="2" width="18.140625" bestFit="1" customWidth="1"/>
    <col min="3" max="3" width="12.85546875" customWidth="1"/>
    <col min="5" max="5" width="12" customWidth="1"/>
    <col min="8" max="8" width="12.140625" customWidth="1"/>
    <col min="10" max="10" width="11" bestFit="1" customWidth="1"/>
  </cols>
  <sheetData>
    <row r="1" spans="1:10" x14ac:dyDescent="0.25">
      <c r="E1" s="12" t="s">
        <v>38</v>
      </c>
      <c r="F1" s="13" t="s">
        <v>39</v>
      </c>
      <c r="G1" s="13" t="s">
        <v>40</v>
      </c>
      <c r="H1" s="13" t="s">
        <v>41</v>
      </c>
      <c r="I1" s="13" t="s">
        <v>42</v>
      </c>
      <c r="J1" s="14" t="s">
        <v>27</v>
      </c>
    </row>
    <row r="2" spans="1:10" x14ac:dyDescent="0.25">
      <c r="A2" t="s">
        <v>50</v>
      </c>
      <c r="B2" s="5" t="s">
        <v>29</v>
      </c>
      <c r="C2" s="5" t="s">
        <v>51</v>
      </c>
      <c r="D2" s="5"/>
      <c r="E2" s="10" t="s">
        <v>48</v>
      </c>
      <c r="F2" s="8" t="s">
        <v>15</v>
      </c>
      <c r="G2" s="8" t="s">
        <v>44</v>
      </c>
      <c r="H2" s="9">
        <v>20</v>
      </c>
      <c r="I2" s="8">
        <f ca="1">INT(RANDBETWEEN(1,50))</f>
        <v>33</v>
      </c>
      <c r="J2" s="11">
        <f ca="1">SUBTOTAL(6,H2:I2)</f>
        <v>660</v>
      </c>
    </row>
    <row r="3" spans="1:10" x14ac:dyDescent="0.25">
      <c r="A3" t="s">
        <v>30</v>
      </c>
      <c r="B3">
        <f>COUNTIF(E2:E26,"=Martín")</f>
        <v>3</v>
      </c>
      <c r="C3" s="4">
        <f ca="1">SUMIF($E$2:$E$26,"Martín",$J$2:$J$26)</f>
        <v>1261</v>
      </c>
      <c r="E3" s="10" t="s">
        <v>43</v>
      </c>
      <c r="F3" s="8" t="s">
        <v>17</v>
      </c>
      <c r="G3" s="8" t="s">
        <v>45</v>
      </c>
      <c r="H3" s="9">
        <v>15</v>
      </c>
      <c r="I3" s="8">
        <f t="shared" ref="I3:I26" ca="1" si="0">INT(RANDBETWEEN(1,50))</f>
        <v>5</v>
      </c>
      <c r="J3" s="11">
        <f t="shared" ref="J3:J26" ca="1" si="1">SUBTOTAL(6,H3:I3)</f>
        <v>75</v>
      </c>
    </row>
    <row r="4" spans="1:10" x14ac:dyDescent="0.25">
      <c r="A4" t="s">
        <v>43</v>
      </c>
      <c r="B4">
        <f>COUNTIF(E1:E26,"=Gómez")</f>
        <v>1</v>
      </c>
      <c r="C4" s="4">
        <f ca="1">SUMIF($E$2:$E$26,"López",$J$2:$J$26)</f>
        <v>827</v>
      </c>
      <c r="E4" s="10" t="s">
        <v>49</v>
      </c>
      <c r="F4" s="8" t="s">
        <v>17</v>
      </c>
      <c r="G4" s="8" t="s">
        <v>46</v>
      </c>
      <c r="H4" s="9">
        <v>4</v>
      </c>
      <c r="I4" s="8">
        <f t="shared" ca="1" si="0"/>
        <v>44</v>
      </c>
      <c r="J4" s="11">
        <f t="shared" ca="1" si="1"/>
        <v>176</v>
      </c>
    </row>
    <row r="5" spans="1:10" x14ac:dyDescent="0.25">
      <c r="A5" t="s">
        <v>49</v>
      </c>
      <c r="B5">
        <f>COUNTIF(E2:E26,"=López")</f>
        <v>3</v>
      </c>
      <c r="C5" s="4">
        <f ca="1">SUMIF($E$2:$E$25,"Gómez",$J$2:$J$26)</f>
        <v>176</v>
      </c>
      <c r="E5" s="10" t="s">
        <v>31</v>
      </c>
      <c r="F5" s="8" t="s">
        <v>16</v>
      </c>
      <c r="G5" s="8" t="s">
        <v>47</v>
      </c>
      <c r="H5" s="9">
        <v>47</v>
      </c>
      <c r="I5" s="8">
        <f t="shared" ca="1" si="0"/>
        <v>18</v>
      </c>
      <c r="J5" s="11">
        <f t="shared" ca="1" si="1"/>
        <v>846</v>
      </c>
    </row>
    <row r="6" spans="1:10" x14ac:dyDescent="0.25">
      <c r="A6" t="s">
        <v>31</v>
      </c>
      <c r="B6">
        <f>COUNTIF(E2:E26,"=Martinez")</f>
        <v>5</v>
      </c>
      <c r="C6" s="4">
        <f ca="1">SUMIF($E$2:$E$26,"Martinez",$J$2:$J$26)</f>
        <v>1079</v>
      </c>
      <c r="E6" s="10" t="s">
        <v>48</v>
      </c>
      <c r="F6" s="8" t="s">
        <v>15</v>
      </c>
      <c r="G6" s="8" t="s">
        <v>45</v>
      </c>
      <c r="H6" s="9">
        <v>15</v>
      </c>
      <c r="I6" s="8">
        <f t="shared" ca="1" si="0"/>
        <v>39</v>
      </c>
      <c r="J6" s="11">
        <f t="shared" ca="1" si="1"/>
        <v>585</v>
      </c>
    </row>
    <row r="7" spans="1:10" x14ac:dyDescent="0.25">
      <c r="A7" t="s">
        <v>32</v>
      </c>
      <c r="B7">
        <f>COUNTIF($E$2:$E$26,"=Medina")</f>
        <v>1</v>
      </c>
      <c r="C7" s="4">
        <f ca="1">SUMIF($E$2:$E$26,"Medina",$J$2:$J$26)</f>
        <v>880</v>
      </c>
      <c r="E7" s="10" t="s">
        <v>33</v>
      </c>
      <c r="F7" s="8" t="s">
        <v>15</v>
      </c>
      <c r="G7" s="8" t="s">
        <v>44</v>
      </c>
      <c r="H7" s="9">
        <v>20</v>
      </c>
      <c r="I7" s="8">
        <f t="shared" ca="1" si="0"/>
        <v>3</v>
      </c>
      <c r="J7" s="11">
        <f t="shared" ca="1" si="1"/>
        <v>60</v>
      </c>
    </row>
    <row r="8" spans="1:10" x14ac:dyDescent="0.25">
      <c r="A8" t="s">
        <v>33</v>
      </c>
      <c r="B8">
        <f>COUNTIF($E$2:$E$26,"=Abad")</f>
        <v>4</v>
      </c>
      <c r="C8" s="4">
        <f ca="1">SUMIF($E$2:$E$26,"Abad",$J$2:$J$26)</f>
        <v>3585</v>
      </c>
      <c r="E8" s="10" t="s">
        <v>34</v>
      </c>
      <c r="F8" s="8" t="s">
        <v>17</v>
      </c>
      <c r="G8" s="8" t="s">
        <v>44</v>
      </c>
      <c r="H8" s="9">
        <v>20</v>
      </c>
      <c r="I8" s="8">
        <f t="shared" ca="1" si="0"/>
        <v>29</v>
      </c>
      <c r="J8" s="11">
        <f t="shared" ca="1" si="1"/>
        <v>580</v>
      </c>
    </row>
    <row r="9" spans="1:10" x14ac:dyDescent="0.25">
      <c r="A9" t="s">
        <v>34</v>
      </c>
      <c r="B9">
        <f>COUNTIF($E$2:$E$26,"=Carmelo")</f>
        <v>3</v>
      </c>
      <c r="C9" s="4">
        <f ca="1">SUMIF($E$2:$E$26,"Carmelo",$J$2:$J$26)</f>
        <v>1200</v>
      </c>
      <c r="E9" s="10" t="s">
        <v>37</v>
      </c>
      <c r="F9" s="8" t="s">
        <v>16</v>
      </c>
      <c r="G9" s="8" t="s">
        <v>46</v>
      </c>
      <c r="H9" s="9">
        <v>4</v>
      </c>
      <c r="I9" s="8">
        <f t="shared" ca="1" si="0"/>
        <v>44</v>
      </c>
      <c r="J9" s="11">
        <f t="shared" ca="1" si="1"/>
        <v>176</v>
      </c>
    </row>
    <row r="10" spans="1:10" x14ac:dyDescent="0.25">
      <c r="A10" t="s">
        <v>35</v>
      </c>
      <c r="B10">
        <f>COUNTIF($E$2:$E$26,"=Mendez")</f>
        <v>1</v>
      </c>
      <c r="C10" s="4">
        <f ca="1">SUMIF($E$2:$E$26,"Mendez",$J$2:$J$26)</f>
        <v>640</v>
      </c>
      <c r="E10" s="10" t="s">
        <v>33</v>
      </c>
      <c r="F10" s="8" t="s">
        <v>18</v>
      </c>
      <c r="G10" s="8" t="s">
        <v>47</v>
      </c>
      <c r="H10" s="9">
        <v>47</v>
      </c>
      <c r="I10" s="8">
        <f t="shared" ca="1" si="0"/>
        <v>27</v>
      </c>
      <c r="J10" s="11">
        <f t="shared" ca="1" si="1"/>
        <v>1269</v>
      </c>
    </row>
    <row r="11" spans="1:10" x14ac:dyDescent="0.25">
      <c r="A11" t="s">
        <v>36</v>
      </c>
      <c r="B11">
        <f>COUNTIF($E$2:$E$26,"=Mohedano")</f>
        <v>2</v>
      </c>
      <c r="C11" s="4">
        <f ca="1">SUMIF($E$2:$E$26,"Mohedano",$J$2:$J$26)</f>
        <v>1065</v>
      </c>
      <c r="E11" s="10" t="s">
        <v>31</v>
      </c>
      <c r="F11" s="8" t="s">
        <v>16</v>
      </c>
      <c r="G11" s="8" t="s">
        <v>46</v>
      </c>
      <c r="H11" s="9">
        <v>4</v>
      </c>
      <c r="I11" s="8">
        <f t="shared" ca="1" si="0"/>
        <v>27</v>
      </c>
      <c r="J11" s="11">
        <f t="shared" ca="1" si="1"/>
        <v>108</v>
      </c>
    </row>
    <row r="12" spans="1:10" x14ac:dyDescent="0.25">
      <c r="A12" t="s">
        <v>37</v>
      </c>
      <c r="B12">
        <f>COUNTIF($E$2:$E$26,"=Benito")</f>
        <v>2</v>
      </c>
      <c r="C12" s="4">
        <f ca="1">SUMIF($E$2:$E$26,"Benito",$J$2:$J$26)</f>
        <v>1351</v>
      </c>
      <c r="E12" s="10" t="s">
        <v>36</v>
      </c>
      <c r="F12" s="8" t="s">
        <v>17</v>
      </c>
      <c r="G12" s="8" t="s">
        <v>45</v>
      </c>
      <c r="H12" s="9">
        <v>15</v>
      </c>
      <c r="I12" s="8">
        <f t="shared" ca="1" si="0"/>
        <v>35</v>
      </c>
      <c r="J12" s="11">
        <f t="shared" ca="1" si="1"/>
        <v>525</v>
      </c>
    </row>
    <row r="13" spans="1:10" x14ac:dyDescent="0.25">
      <c r="E13" s="10" t="s">
        <v>43</v>
      </c>
      <c r="F13" s="8" t="s">
        <v>18</v>
      </c>
      <c r="G13" s="8" t="s">
        <v>47</v>
      </c>
      <c r="H13" s="9">
        <v>47</v>
      </c>
      <c r="I13" s="8">
        <f t="shared" ca="1" si="0"/>
        <v>15</v>
      </c>
      <c r="J13" s="11">
        <f t="shared" ca="1" si="1"/>
        <v>705</v>
      </c>
    </row>
    <row r="14" spans="1:10" x14ac:dyDescent="0.25">
      <c r="E14" s="10" t="s">
        <v>31</v>
      </c>
      <c r="F14" s="8" t="s">
        <v>18</v>
      </c>
      <c r="G14" s="8" t="s">
        <v>45</v>
      </c>
      <c r="H14" s="9">
        <v>15</v>
      </c>
      <c r="I14" s="8">
        <f t="shared" ca="1" si="0"/>
        <v>3</v>
      </c>
      <c r="J14" s="11">
        <f t="shared" ca="1" si="1"/>
        <v>45</v>
      </c>
    </row>
    <row r="15" spans="1:10" x14ac:dyDescent="0.25">
      <c r="E15" s="10" t="s">
        <v>48</v>
      </c>
      <c r="F15" s="8" t="s">
        <v>17</v>
      </c>
      <c r="G15" s="8" t="s">
        <v>46</v>
      </c>
      <c r="H15" s="9">
        <v>4</v>
      </c>
      <c r="I15" s="8">
        <f t="shared" ca="1" si="0"/>
        <v>4</v>
      </c>
      <c r="J15" s="11">
        <f t="shared" ca="1" si="1"/>
        <v>16</v>
      </c>
    </row>
    <row r="16" spans="1:10" x14ac:dyDescent="0.25">
      <c r="E16" s="10" t="s">
        <v>33</v>
      </c>
      <c r="F16" s="8" t="s">
        <v>16</v>
      </c>
      <c r="G16" s="8" t="s">
        <v>47</v>
      </c>
      <c r="H16" s="9">
        <v>47</v>
      </c>
      <c r="I16" s="8">
        <f t="shared" ca="1" si="0"/>
        <v>10</v>
      </c>
      <c r="J16" s="11">
        <f t="shared" ca="1" si="1"/>
        <v>470</v>
      </c>
    </row>
    <row r="17" spans="5:10" x14ac:dyDescent="0.25">
      <c r="E17" s="10" t="s">
        <v>34</v>
      </c>
      <c r="F17" s="8" t="s">
        <v>18</v>
      </c>
      <c r="G17" s="8" t="s">
        <v>44</v>
      </c>
      <c r="H17" s="9">
        <v>20</v>
      </c>
      <c r="I17" s="8">
        <f t="shared" ca="1" si="0"/>
        <v>21</v>
      </c>
      <c r="J17" s="11">
        <f t="shared" ca="1" si="1"/>
        <v>420</v>
      </c>
    </row>
    <row r="18" spans="5:10" x14ac:dyDescent="0.25">
      <c r="E18" s="10" t="s">
        <v>37</v>
      </c>
      <c r="F18" s="8" t="s">
        <v>16</v>
      </c>
      <c r="G18" s="8" t="s">
        <v>47</v>
      </c>
      <c r="H18" s="9">
        <v>47</v>
      </c>
      <c r="I18" s="8">
        <f t="shared" ca="1" si="0"/>
        <v>25</v>
      </c>
      <c r="J18" s="11">
        <f t="shared" ca="1" si="1"/>
        <v>1175</v>
      </c>
    </row>
    <row r="19" spans="5:10" x14ac:dyDescent="0.25">
      <c r="E19" s="10" t="s">
        <v>31</v>
      </c>
      <c r="F19" s="8" t="s">
        <v>17</v>
      </c>
      <c r="G19" s="8" t="s">
        <v>46</v>
      </c>
      <c r="H19" s="9">
        <v>4</v>
      </c>
      <c r="I19" s="8">
        <f t="shared" ca="1" si="0"/>
        <v>9</v>
      </c>
      <c r="J19" s="11">
        <f t="shared" ca="1" si="1"/>
        <v>36</v>
      </c>
    </row>
    <row r="20" spans="5:10" x14ac:dyDescent="0.25">
      <c r="E20" s="10" t="s">
        <v>36</v>
      </c>
      <c r="F20" s="8" t="s">
        <v>18</v>
      </c>
      <c r="G20" s="8" t="s">
        <v>45</v>
      </c>
      <c r="H20" s="9">
        <v>15</v>
      </c>
      <c r="I20" s="8">
        <f t="shared" ca="1" si="0"/>
        <v>36</v>
      </c>
      <c r="J20" s="11">
        <f t="shared" ca="1" si="1"/>
        <v>540</v>
      </c>
    </row>
    <row r="21" spans="5:10" x14ac:dyDescent="0.25">
      <c r="E21" s="10" t="s">
        <v>43</v>
      </c>
      <c r="F21" s="8" t="s">
        <v>18</v>
      </c>
      <c r="G21" s="8" t="s">
        <v>47</v>
      </c>
      <c r="H21" s="9">
        <v>47</v>
      </c>
      <c r="I21" s="8">
        <f t="shared" ca="1" si="0"/>
        <v>1</v>
      </c>
      <c r="J21" s="11">
        <f t="shared" ca="1" si="1"/>
        <v>47</v>
      </c>
    </row>
    <row r="22" spans="5:10" x14ac:dyDescent="0.25">
      <c r="E22" s="10" t="s">
        <v>31</v>
      </c>
      <c r="F22" s="8" t="s">
        <v>18</v>
      </c>
      <c r="G22" s="8" t="s">
        <v>46</v>
      </c>
      <c r="H22" s="9">
        <v>4</v>
      </c>
      <c r="I22" s="8">
        <f t="shared" ca="1" si="0"/>
        <v>11</v>
      </c>
      <c r="J22" s="11">
        <f t="shared" ca="1" si="1"/>
        <v>44</v>
      </c>
    </row>
    <row r="23" spans="5:10" x14ac:dyDescent="0.25">
      <c r="E23" s="10" t="s">
        <v>32</v>
      </c>
      <c r="F23" s="8" t="s">
        <v>16</v>
      </c>
      <c r="G23" s="8" t="s">
        <v>44</v>
      </c>
      <c r="H23" s="9">
        <v>20</v>
      </c>
      <c r="I23" s="8">
        <f t="shared" ca="1" si="0"/>
        <v>44</v>
      </c>
      <c r="J23" s="11">
        <f t="shared" ca="1" si="1"/>
        <v>880</v>
      </c>
    </row>
    <row r="24" spans="5:10" x14ac:dyDescent="0.25">
      <c r="E24" s="10" t="s">
        <v>33</v>
      </c>
      <c r="F24" s="8" t="s">
        <v>17</v>
      </c>
      <c r="G24" s="8" t="s">
        <v>47</v>
      </c>
      <c r="H24" s="9">
        <v>47</v>
      </c>
      <c r="I24" s="8">
        <f t="shared" ca="1" si="0"/>
        <v>38</v>
      </c>
      <c r="J24" s="11">
        <f t="shared" ca="1" si="1"/>
        <v>1786</v>
      </c>
    </row>
    <row r="25" spans="5:10" x14ac:dyDescent="0.25">
      <c r="E25" s="10" t="s">
        <v>34</v>
      </c>
      <c r="F25" s="8" t="s">
        <v>18</v>
      </c>
      <c r="G25" s="8" t="s">
        <v>46</v>
      </c>
      <c r="H25" s="9">
        <v>4</v>
      </c>
      <c r="I25" s="8">
        <f t="shared" ca="1" si="0"/>
        <v>50</v>
      </c>
      <c r="J25" s="11">
        <f ca="1">SUBTOTAL(6,H25:I25)</f>
        <v>200</v>
      </c>
    </row>
    <row r="26" spans="5:10" x14ac:dyDescent="0.25">
      <c r="E26" s="15" t="s">
        <v>35</v>
      </c>
      <c r="F26" s="16" t="s">
        <v>18</v>
      </c>
      <c r="G26" s="16" t="s">
        <v>44</v>
      </c>
      <c r="H26" s="17">
        <v>20</v>
      </c>
      <c r="I26" s="16">
        <f t="shared" ca="1" si="0"/>
        <v>32</v>
      </c>
      <c r="J26" s="18">
        <f t="shared" ca="1" si="1"/>
        <v>640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E12" sqref="E12"/>
    </sheetView>
  </sheetViews>
  <sheetFormatPr baseColWidth="10" defaultRowHeight="15" x14ac:dyDescent="0.25"/>
  <cols>
    <col min="2" max="5" width="10.7109375" customWidth="1"/>
    <col min="6" max="6" width="13.42578125" customWidth="1"/>
    <col min="7" max="7" width="13.5703125" customWidth="1"/>
  </cols>
  <sheetData>
    <row r="1" spans="1:7" x14ac:dyDescent="0.25">
      <c r="A1" s="5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64</v>
      </c>
    </row>
    <row r="2" spans="1:7" x14ac:dyDescent="0.25">
      <c r="A2" s="5" t="s">
        <v>58</v>
      </c>
      <c r="B2" s="29">
        <f ca="1">RANDBETWEEN(1,10)</f>
        <v>10</v>
      </c>
      <c r="C2" s="29">
        <f t="shared" ref="C2:E2" ca="1" si="0">RANDBETWEEN(1,10)</f>
        <v>8</v>
      </c>
      <c r="D2" s="29">
        <f t="shared" ca="1" si="0"/>
        <v>5</v>
      </c>
      <c r="E2" s="29">
        <f t="shared" ca="1" si="0"/>
        <v>3</v>
      </c>
      <c r="F2" s="29">
        <f ca="1">SUBTOTAL(1,B2:E2)</f>
        <v>6.5</v>
      </c>
      <c r="G2" s="29" t="str">
        <f ca="1">IF(F2&gt;=5,"Aprovado","Suspenso")</f>
        <v>Aprovado</v>
      </c>
    </row>
    <row r="3" spans="1:7" x14ac:dyDescent="0.25">
      <c r="A3" s="5" t="s">
        <v>59</v>
      </c>
      <c r="B3" s="29">
        <f t="shared" ref="B3:E7" ca="1" si="1">RANDBETWEEN(1,10)</f>
        <v>9</v>
      </c>
      <c r="C3" s="29">
        <f t="shared" ca="1" si="1"/>
        <v>5</v>
      </c>
      <c r="D3" s="29">
        <f t="shared" ca="1" si="1"/>
        <v>5</v>
      </c>
      <c r="E3" s="29">
        <f t="shared" ca="1" si="1"/>
        <v>2</v>
      </c>
      <c r="F3" s="29">
        <f ca="1">SUBTOTAL(1,B3:E3)</f>
        <v>5.25</v>
      </c>
      <c r="G3" s="29" t="str">
        <f t="shared" ref="G3:G7" ca="1" si="2">IF(F3&gt;=5,"Aprovado","Suspenso")</f>
        <v>Aprovado</v>
      </c>
    </row>
    <row r="4" spans="1:7" x14ac:dyDescent="0.25">
      <c r="A4" s="5" t="s">
        <v>60</v>
      </c>
      <c r="B4" s="29">
        <f t="shared" ca="1" si="1"/>
        <v>8</v>
      </c>
      <c r="C4" s="29">
        <f t="shared" ca="1" si="1"/>
        <v>3</v>
      </c>
      <c r="D4" s="29">
        <f t="shared" ca="1" si="1"/>
        <v>5</v>
      </c>
      <c r="E4" s="29">
        <f t="shared" ca="1" si="1"/>
        <v>8</v>
      </c>
      <c r="F4" s="29">
        <f ca="1">SUBTOTAL(1,B4:E4)</f>
        <v>6</v>
      </c>
      <c r="G4" s="29" t="str">
        <f t="shared" ca="1" si="2"/>
        <v>Aprovado</v>
      </c>
    </row>
    <row r="5" spans="1:7" x14ac:dyDescent="0.25">
      <c r="A5" s="5" t="s">
        <v>61</v>
      </c>
      <c r="B5" s="29">
        <f t="shared" ca="1" si="1"/>
        <v>2</v>
      </c>
      <c r="C5" s="29">
        <f t="shared" ca="1" si="1"/>
        <v>8</v>
      </c>
      <c r="D5" s="29">
        <f t="shared" ca="1" si="1"/>
        <v>9</v>
      </c>
      <c r="E5" s="29">
        <f t="shared" ca="1" si="1"/>
        <v>3</v>
      </c>
      <c r="F5" s="29">
        <f ca="1">SUBTOTAL(1,B5:E5)</f>
        <v>5.5</v>
      </c>
      <c r="G5" s="29" t="str">
        <f t="shared" ca="1" si="2"/>
        <v>Aprovado</v>
      </c>
    </row>
    <row r="6" spans="1:7" x14ac:dyDescent="0.25">
      <c r="A6" s="5" t="s">
        <v>62</v>
      </c>
      <c r="B6" s="29">
        <f t="shared" ca="1" si="1"/>
        <v>7</v>
      </c>
      <c r="C6" s="29">
        <f t="shared" ca="1" si="1"/>
        <v>9</v>
      </c>
      <c r="D6" s="29">
        <f t="shared" ca="1" si="1"/>
        <v>6</v>
      </c>
      <c r="E6" s="29">
        <f t="shared" ca="1" si="1"/>
        <v>2</v>
      </c>
      <c r="F6" s="29">
        <f ca="1">SUBTOTAL(1,B6:E6)</f>
        <v>6</v>
      </c>
      <c r="G6" s="29" t="str">
        <f t="shared" ca="1" si="2"/>
        <v>Aprovado</v>
      </c>
    </row>
    <row r="7" spans="1:7" x14ac:dyDescent="0.25">
      <c r="A7" s="5" t="s">
        <v>63</v>
      </c>
      <c r="B7" s="29">
        <f t="shared" ca="1" si="1"/>
        <v>9</v>
      </c>
      <c r="C7" s="29">
        <f t="shared" ca="1" si="1"/>
        <v>1</v>
      </c>
      <c r="D7" s="29">
        <f t="shared" ca="1" si="1"/>
        <v>4</v>
      </c>
      <c r="E7" s="29">
        <f t="shared" ca="1" si="1"/>
        <v>7</v>
      </c>
      <c r="F7" s="29">
        <f ca="1">SUBTOTAL(1,B7:E7)</f>
        <v>5.25</v>
      </c>
      <c r="G7" s="29" t="str">
        <f t="shared" ca="1" si="2"/>
        <v>Aprovado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Ejerecicio#1</vt:lpstr>
      <vt:lpstr>Ejercicio#2</vt:lpstr>
      <vt:lpstr>Ejercicio#3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Carmenza Arboleda Carmona</dc:creator>
  <cp:lastModifiedBy>Carmenza Arboleda Carmona</cp:lastModifiedBy>
  <dcterms:created xsi:type="dcterms:W3CDTF">2015-12-15T13:15:16Z</dcterms:created>
  <dcterms:modified xsi:type="dcterms:W3CDTF">2015-12-18T14:53:16Z</dcterms:modified>
</cp:coreProperties>
</file>