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ros de Excel\Tema_2_Funsiones\"/>
    </mc:Choice>
  </mc:AlternateContent>
  <bookViews>
    <workbookView xWindow="0" yWindow="0" windowWidth="28800" windowHeight="12135" activeTab="2"/>
  </bookViews>
  <sheets>
    <sheet name="Ejerecicio#1" sheetId="1" r:id="rId1"/>
    <sheet name="Ejercicio#2" sheetId="2" r:id="rId2"/>
    <sheet name="Ejercicio#3" sheetId="3" r:id="rId3"/>
  </sheets>
  <definedNames>
    <definedName name="_xlnm._FilterDatabase" localSheetId="1" hidden="1">'Ejercicio#2'!$E$1:$J$24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C2" i="3"/>
  <c r="D2" i="3"/>
  <c r="E2" i="3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B4" i="2"/>
  <c r="B3" i="2"/>
  <c r="C4" i="1"/>
  <c r="F7" i="3" l="1"/>
  <c r="G7" i="3" s="1"/>
  <c r="F5" i="3"/>
  <c r="G5" i="3" s="1"/>
  <c r="F6" i="3"/>
  <c r="G6" i="3" s="1"/>
  <c r="F4" i="3"/>
  <c r="G4" i="3" s="1"/>
  <c r="F3" i="3"/>
  <c r="G3" i="3" s="1"/>
  <c r="F2" i="3"/>
  <c r="G2" i="3" s="1"/>
  <c r="B12" i="2"/>
  <c r="B11" i="2"/>
  <c r="B10" i="2"/>
  <c r="B9" i="2"/>
  <c r="B8" i="2"/>
  <c r="B7" i="2"/>
  <c r="B6" i="2"/>
  <c r="B5" i="2"/>
  <c r="I3" i="2"/>
  <c r="J3" i="2" s="1"/>
  <c r="I4" i="2"/>
  <c r="J4" i="2" s="1"/>
  <c r="C5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C7" i="2" s="1"/>
  <c r="I24" i="2"/>
  <c r="J24" i="2" s="1"/>
  <c r="I25" i="2"/>
  <c r="J25" i="2" s="1"/>
  <c r="I26" i="2"/>
  <c r="J26" i="2" s="1"/>
  <c r="C10" i="2" s="1"/>
  <c r="I2" i="2"/>
  <c r="J2" i="2" s="1"/>
  <c r="C12" i="2" l="1"/>
  <c r="C11" i="2"/>
  <c r="C9" i="2"/>
  <c r="C8" i="2"/>
  <c r="C6" i="2"/>
  <c r="C3" i="2"/>
  <c r="C4" i="2"/>
  <c r="C7" i="1"/>
  <c r="D7" i="1" l="1"/>
  <c r="E7" i="1"/>
  <c r="F7" i="1"/>
  <c r="G7" i="1"/>
  <c r="H7" i="1"/>
  <c r="I7" i="1"/>
  <c r="J7" i="1"/>
  <c r="K7" i="1"/>
  <c r="L7" i="1"/>
  <c r="M7" i="1"/>
  <c r="N7" i="1"/>
  <c r="D8" i="1"/>
  <c r="E8" i="1"/>
  <c r="F8" i="1"/>
  <c r="G8" i="1"/>
  <c r="H8" i="1"/>
  <c r="I8" i="1"/>
  <c r="J8" i="1"/>
  <c r="K8" i="1"/>
  <c r="L8" i="1"/>
  <c r="M8" i="1"/>
  <c r="N8" i="1"/>
  <c r="D9" i="1"/>
  <c r="E9" i="1"/>
  <c r="F9" i="1"/>
  <c r="G9" i="1"/>
  <c r="H9" i="1"/>
  <c r="I9" i="1"/>
  <c r="J9" i="1"/>
  <c r="K9" i="1"/>
  <c r="L9" i="1"/>
  <c r="M9" i="1"/>
  <c r="N9" i="1"/>
  <c r="D10" i="1"/>
  <c r="E10" i="1"/>
  <c r="F10" i="1"/>
  <c r="G10" i="1"/>
  <c r="H10" i="1"/>
  <c r="I10" i="1"/>
  <c r="J10" i="1"/>
  <c r="K10" i="1"/>
  <c r="L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D13" i="1"/>
  <c r="E13" i="1"/>
  <c r="F13" i="1"/>
  <c r="G13" i="1"/>
  <c r="H13" i="1"/>
  <c r="I13" i="1"/>
  <c r="J13" i="1"/>
  <c r="K13" i="1"/>
  <c r="L13" i="1"/>
  <c r="M13" i="1"/>
  <c r="N13" i="1"/>
  <c r="C8" i="1"/>
  <c r="C9" i="1"/>
  <c r="C10" i="1"/>
  <c r="C11" i="1"/>
  <c r="C12" i="1"/>
  <c r="C13" i="1"/>
  <c r="J15" i="1" l="1"/>
  <c r="C15" i="1"/>
  <c r="H15" i="1"/>
  <c r="F15" i="1"/>
  <c r="M15" i="1"/>
  <c r="E15" i="1"/>
  <c r="G15" i="1"/>
  <c r="N15" i="1"/>
  <c r="L15" i="1"/>
  <c r="D15" i="1"/>
  <c r="I15" i="1"/>
  <c r="K15" i="1"/>
  <c r="P10" i="1"/>
  <c r="P13" i="1"/>
  <c r="P9" i="1"/>
  <c r="P8" i="1"/>
  <c r="P12" i="1"/>
  <c r="P11" i="1"/>
  <c r="P7" i="1"/>
  <c r="D18" i="1" l="1"/>
  <c r="D17" i="1"/>
  <c r="D19" i="1"/>
  <c r="P15" i="1"/>
</calcChain>
</file>

<file path=xl/sharedStrings.xml><?xml version="1.0" encoding="utf-8"?>
<sst xmlns="http://schemas.openxmlformats.org/spreadsheetml/2006/main" count="136" uniqueCount="65">
  <si>
    <t>Hotel Bienvenidos</t>
  </si>
  <si>
    <t>Informe</t>
  </si>
  <si>
    <t>Ventas Ejercicios 2.015</t>
  </si>
  <si>
    <t>Hotel Gran Canaria</t>
  </si>
  <si>
    <t>Hotel Punta Cana</t>
  </si>
  <si>
    <t>Hotel Vigo</t>
  </si>
  <si>
    <t>Hotel Barcelona</t>
  </si>
  <si>
    <t>Fecha Informes:</t>
  </si>
  <si>
    <t>Hotel Madrid</t>
  </si>
  <si>
    <t>Hotel Fuerteventura</t>
  </si>
  <si>
    <t>Hotel Valencia</t>
  </si>
  <si>
    <t>Total Ventas</t>
  </si>
  <si>
    <t>Mes de Mayor Cifras de Ventas:</t>
  </si>
  <si>
    <t>Hotel con Mayor Facturación:</t>
  </si>
  <si>
    <t>Media de Facturación: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</si>
  <si>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</si>
  <si>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</si>
  <si>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</si>
  <si>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</si>
  <si>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</si>
  <si>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</si>
  <si>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</si>
  <si>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</si>
  <si>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</si>
  <si>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</si>
  <si>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</si>
  <si>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</si>
  <si>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</si>
  <si>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</t>
  </si>
  <si>
    <t>N° de ventas total</t>
  </si>
  <si>
    <t>Martin</t>
  </si>
  <si>
    <t>Martinez</t>
  </si>
  <si>
    <t>Medina</t>
  </si>
  <si>
    <t>Abad</t>
  </si>
  <si>
    <t>Carmelo</t>
  </si>
  <si>
    <t>Mendez</t>
  </si>
  <si>
    <t>Mohedano</t>
  </si>
  <si>
    <t>Benito</t>
  </si>
  <si>
    <t>Vendedor</t>
  </si>
  <si>
    <t>Mes</t>
  </si>
  <si>
    <t>Producto</t>
  </si>
  <si>
    <t>Precio Ud.</t>
  </si>
  <si>
    <t>Unidades</t>
  </si>
  <si>
    <t>López</t>
  </si>
  <si>
    <t>Esmalte 4 L</t>
  </si>
  <si>
    <t>Pint Plast 4L</t>
  </si>
  <si>
    <t>Esmalte 750</t>
  </si>
  <si>
    <t>Pint Plast 15</t>
  </si>
  <si>
    <t>Martín</t>
  </si>
  <si>
    <t>Gómez</t>
  </si>
  <si>
    <t>Vendedores</t>
  </si>
  <si>
    <t>T/Ventas</t>
  </si>
  <si>
    <t>Alumnos</t>
  </si>
  <si>
    <t>Nota 1</t>
  </si>
  <si>
    <t>Nota 2</t>
  </si>
  <si>
    <t>Nota 3</t>
  </si>
  <si>
    <t xml:space="preserve"> Nota 4</t>
  </si>
  <si>
    <t>Nota Media</t>
  </si>
  <si>
    <t>Juan</t>
  </si>
  <si>
    <t>Pedro</t>
  </si>
  <si>
    <t>Javier</t>
  </si>
  <si>
    <t>Paula</t>
  </si>
  <si>
    <t>María</t>
  </si>
  <si>
    <t>Belen</t>
  </si>
  <si>
    <t>APRO_SUSP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</si>
</sst>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</cellStyleXfs>
  <cellXfs count="33">
    <xf numFmtId="0" fontId="0" fillId="0" borderId="0" xfId="0"/>
    <xf numFmtId="14" fontId="0" fillId="0" borderId="0" xfId="0" applyNumberFormat="1" applyFill="1"/>
    <xf numFmtId="14" fontId="0" fillId="2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/>
    <xf numFmtId="0" fontId="5" fillId="0" borderId="0" xfId="4" applyFill="1"/>
    <xf numFmtId="0" fontId="3" fillId="0" borderId="12" xfId="2" applyFill="1" applyBorder="1"/>
    <xf numFmtId="0" fontId="3" fillId="0" borderId="11" xfId="2" applyFill="1" applyBorder="1"/>
    <xf numFmtId="164" fontId="0" fillId="0" borderId="0" xfId="0" applyNumberFormat="1" applyFill="1"/>
    <xf numFmtId="164" fontId="4" fillId="0" borderId="1" xfId="3" applyNumberFormat="1" applyFill="1"/>
    <xf numFmtId="0" fontId="0" fillId="0" borderId="0" xfId="0" applyFill="1" applyAlignment="1">
      <alignment horizontal="left"/>
    </xf>
    <xf numFmtId="164" fontId="2" fillId="0" borderId="0" xfId="1" applyNumberFormat="1" applyFill="1"/>
    <xf numFmtId="0" fontId="6" fillId="0" borderId="2" xfId="5" applyFont="1" applyFill="1" applyBorder="1" applyAlignment="1">
      <alignment horizontal="left"/>
    </xf>
    <xf numFmtId="0" fontId="6" fillId="0" borderId="2" xfId="5" applyFont="1" applyFill="1" applyBorder="1" applyAlignment="1">
      <alignment horizontal="right"/>
    </xf>
    <xf numFmtId="0" fontId="6" fillId="0" borderId="2" xfId="6" applyFont="1" applyFill="1" applyBorder="1" applyAlignment="1">
      <alignment horizontal="left"/>
    </xf>
    <xf numFmtId="0" fontId="6" fillId="0" borderId="2" xfId="6" applyFont="1" applyFill="1" applyBorder="1" applyAlignment="1">
      <alignment horizontal="right"/>
    </xf>
    <xf numFmtId="164" fontId="6" fillId="0" borderId="2" xfId="5" applyNumberFormat="1" applyFont="1" applyFill="1" applyBorder="1" applyAlignment="1">
      <alignment horizontal="right"/>
    </xf>
  </cellXfs>
  <cellStyles count="7">
    <cellStyle name="60% - Énfasis5" xfId="6" builtinId="48"/>
    <cellStyle name="Buena" xfId="1" builtinId="26"/>
    <cellStyle name="Cálculo" xfId="3" builtinId="22"/>
    <cellStyle name="Énfasis2" xfId="4" builtinId="33"/>
    <cellStyle name="Énfasis5" xfId="5" builtinId="45"/>
    <cellStyle name="Entrada" xfId="2" builtinId="20"/>
    <cellStyle name="Normal" xfId="0" builtinId="0"/>
  </cellStyles>
  <dxfs count="32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left" vertical="bottom" textRotation="0" wrapText="0" indent="0" justifyLastLine="0" shrinkToFit="0" readingOrder="0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_([$€-2]\ * #,##0.00_);_([$€-2]\ * \(#,##0.00\);_([$€-2]\ 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a3" displayName="Tabla3" ref="C6:N13" totalsRowShown="0" headerRowDxfId="1" dataDxfId="0">
  <tableColumns count="12">
    <tableColumn id="1" name="Enero" dataDxfId="13">
      <calculatedColumnFormula>INT(RANDBETWEEN(100000,1200000))</calculatedColumnFormula>
    </tableColumn>
    <tableColumn id="2" name="Febrero" dataDxfId="12">
      <calculatedColumnFormula>INT(RANDBETWEEN(100000,1200000))</calculatedColumnFormula>
    </tableColumn>
    <tableColumn id="3" name="Marzo" dataDxfId="11">
      <calculatedColumnFormula>INT(RANDBETWEEN(100000,1200000))</calculatedColumnFormula>
    </tableColumn>
    <tableColumn id="4" name="Abril" dataDxfId="10">
      <calculatedColumnFormula>INT(RANDBETWEEN(100000,1200000))</calculatedColumnFormula>
    </tableColumn>
    <tableColumn id="5" name="Mayo" dataDxfId="9">
      <calculatedColumnFormula>INT(RANDBETWEEN(100000,1200000))</calculatedColumnFormula>
    </tableColumn>
    <tableColumn id="6" name="Junio" dataDxfId="8">
      <calculatedColumnFormula>INT(RANDBETWEEN(100000,1200000))</calculatedColumnFormula>
    </tableColumn>
    <tableColumn id="7" name="Julio" dataDxfId="7">
      <calculatedColumnFormula>INT(RANDBETWEEN(100000,1200000))</calculatedColumnFormula>
    </tableColumn>
    <tableColumn id="8" name="Agosto" dataDxfId="6">
      <calculatedColumnFormula>INT(RANDBETWEEN(100000,1200000))</calculatedColumnFormula>
    </tableColumn>
    <tableColumn id="9" name="Septiembre" dataDxfId="5">
      <calculatedColumnFormula>INT(RANDBETWEEN(100000,1200000))</calculatedColumnFormula>
    </tableColumn>
    <tableColumn id="10" name="Octubre" dataDxfId="4">
      <calculatedColumnFormula>INT(RANDBETWEEN(100000,1200000))</calculatedColumnFormula>
    </tableColumn>
    <tableColumn id="11" name="Noviembre" dataDxfId="3">
      <calculatedColumnFormula>INT(RANDBETWEEN(100000,1200000))</calculatedColumnFormula>
    </tableColumn>
    <tableColumn id="12" name="Diciembre" dataDxfId="2">
      <calculatedColumnFormula>INT(RANDBETWEEN(100000,1200000))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E1:J26" totalsRowShown="0" headerRowDxfId="31" headerRowBorderDxfId="30" tableBorderDxfId="29" totalsRowBorderDxfId="28">
  <tableColumns count="6">
    <tableColumn id="1" name="Vendedor" dataDxfId="27"/>
    <tableColumn id="2" name="Mes" dataDxfId="26"/>
    <tableColumn id="3" name="Producto" dataDxfId="25"/>
    <tableColumn id="4" name="Precio Ud." dataDxfId="24"/>
    <tableColumn id="5" name="Unidades" dataDxfId="23">
      <calculatedColumnFormula>INT(RANDBETWEEN(1,50))</calculatedColumnFormula>
    </tableColumn>
    <tableColumn id="6" name="Total" dataDxfId="22">
      <calculatedColumnFormula>SUBTOTAL(6,H2:I2)</calculatedColumnFormula>
    </tableColumn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A2:C12" totalsRowShown="0">
  <tableColumns count="3">
    <tableColumn id="1" name="Vendedores"/>
    <tableColumn id="2" name="N° de ventas total"/>
    <tableColumn id="3" name="T/Ventas" dataDxfId="21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9" name="Tabla9" displayName="Tabla9" ref="A1:G7" totalsRowShown="0">
  <tableColumns count="7">
    <tableColumn id="1" name="Alumnos" dataDxfId="20"/>
    <tableColumn id="2" name="Nota 1" dataDxfId="19">
      <calculatedColumnFormula>RANDBETWEEN(1,10)</calculatedColumnFormula>
    </tableColumn>
    <tableColumn id="3" name="Nota 2" dataDxfId="18">
      <calculatedColumnFormula>RANDBETWEEN(1,10)</calculatedColumnFormula>
    </tableColumn>
    <tableColumn id="4" name="Nota 3" dataDxfId="17">
      <calculatedColumnFormula>RANDBETWEEN(1,10)</calculatedColumnFormula>
    </tableColumn>
    <tableColumn id="5" name=" Nota 4" dataDxfId="16">
      <calculatedColumnFormula>RANDBETWEEN(1,10)</calculatedColumnFormula>
    </tableColumn>
    <tableColumn id="6" name="Nota Media" dataDxfId="15">
      <calculatedColumnFormula>SUBTOTAL(1,B2:E2)</calculatedColumnFormula>
    </tableColumn>
    <tableColumn id="7" name="APRO_SUSP" dataDxfId="14">
      <calculatedColumnFormula>IF(F2&gt;=5,"Aprovado","Suspenso")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G19" sqref="G19"/>
    </sheetView>
  </sheetViews>
  <sheetFormatPr baseColWidth="10" defaultRowHeight="15" x14ac:dyDescent="0.25"/>
  <cols>
    <col min="1" max="1" width="8.85546875" customWidth="1"/>
    <col min="3" max="3" width="14.5703125" bestFit="1" customWidth="1"/>
    <col min="4" max="4" width="16.28515625" bestFit="1" customWidth="1"/>
    <col min="5" max="14" width="14.5703125" bestFit="1" customWidth="1"/>
    <col min="16" max="16" width="15.5703125" bestFit="1" customWidth="1"/>
  </cols>
  <sheetData>
    <row r="1" spans="1:19" ht="18.75" x14ac:dyDescent="0.3">
      <c r="A1" s="19" t="s">
        <v>0</v>
      </c>
      <c r="B1" s="19"/>
      <c r="C1" s="19"/>
    </row>
    <row r="2" spans="1:19" x14ac:dyDescent="0.25">
      <c r="A2" s="18" t="s">
        <v>1</v>
      </c>
      <c r="B2" s="18"/>
      <c r="C2" s="18"/>
    </row>
    <row r="3" spans="1:19" x14ac:dyDescent="0.25">
      <c r="A3" s="18" t="s">
        <v>2</v>
      </c>
      <c r="B3" s="18"/>
      <c r="C3" s="18"/>
    </row>
    <row r="4" spans="1:19" x14ac:dyDescent="0.25">
      <c r="A4" s="18" t="s">
        <v>7</v>
      </c>
      <c r="B4" s="18"/>
      <c r="C4" s="2">
        <f ca="1">TODAY()</f>
        <v>42356</v>
      </c>
    </row>
    <row r="5" spans="1:19" x14ac:dyDescent="0.25">
      <c r="A5" s="3"/>
      <c r="B5" s="3"/>
      <c r="C5" s="1"/>
    </row>
    <row r="6" spans="1:19" x14ac:dyDescent="0.25">
      <c r="A6" s="20"/>
      <c r="B6" s="20"/>
      <c r="C6" s="20" t="s">
        <v>15</v>
      </c>
      <c r="D6" s="20" t="s">
        <v>16</v>
      </c>
      <c r="E6" s="20" t="s">
        <v>17</v>
      </c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0" t="s">
        <v>25</v>
      </c>
      <c r="N6" s="20" t="s">
        <v>26</v>
      </c>
      <c r="O6" s="20"/>
      <c r="P6" s="21" t="s">
        <v>27</v>
      </c>
      <c r="Q6" s="20"/>
      <c r="R6" s="20"/>
      <c r="S6" s="20"/>
    </row>
    <row r="7" spans="1:19" x14ac:dyDescent="0.25">
      <c r="A7" s="22" t="s">
        <v>3</v>
      </c>
      <c r="B7" s="23"/>
      <c r="C7" s="24">
        <f ca="1">INT(RANDBETWEEN(100000,1200000))</f>
        <v>589585</v>
      </c>
      <c r="D7" s="24">
        <f t="shared" ref="D7:N7" ca="1" si="0">INT(RANDBETWEEN(100000,1200000))</f>
        <v>812699</v>
      </c>
      <c r="E7" s="24">
        <f t="shared" ca="1" si="0"/>
        <v>723387</v>
      </c>
      <c r="F7" s="24">
        <f t="shared" ca="1" si="0"/>
        <v>756581</v>
      </c>
      <c r="G7" s="24">
        <f t="shared" ca="1" si="0"/>
        <v>873255</v>
      </c>
      <c r="H7" s="24">
        <f t="shared" ca="1" si="0"/>
        <v>1085909</v>
      </c>
      <c r="I7" s="24">
        <f t="shared" ca="1" si="0"/>
        <v>901501</v>
      </c>
      <c r="J7" s="24">
        <f t="shared" ca="1" si="0"/>
        <v>358804</v>
      </c>
      <c r="K7" s="24">
        <f t="shared" ca="1" si="0"/>
        <v>876068</v>
      </c>
      <c r="L7" s="24">
        <f t="shared" ca="1" si="0"/>
        <v>657153</v>
      </c>
      <c r="M7" s="24">
        <f t="shared" ca="1" si="0"/>
        <v>519034</v>
      </c>
      <c r="N7" s="24">
        <f t="shared" ca="1" si="0"/>
        <v>286925</v>
      </c>
      <c r="O7" s="20"/>
      <c r="P7" s="25">
        <f ca="1">SUBTOTAL(9,C7:N7)</f>
        <v>8440901</v>
      </c>
      <c r="Q7" s="20"/>
      <c r="R7" s="20"/>
      <c r="S7" s="20"/>
    </row>
    <row r="8" spans="1:19" x14ac:dyDescent="0.25">
      <c r="A8" s="22" t="s">
        <v>4</v>
      </c>
      <c r="B8" s="23"/>
      <c r="C8" s="24">
        <f t="shared" ref="C8:N13" ca="1" si="1">INT(RANDBETWEEN(100000,1200000))</f>
        <v>409400</v>
      </c>
      <c r="D8" s="24">
        <f t="shared" ca="1" si="1"/>
        <v>1051675</v>
      </c>
      <c r="E8" s="24">
        <f t="shared" ca="1" si="1"/>
        <v>1008616</v>
      </c>
      <c r="F8" s="24">
        <f t="shared" ca="1" si="1"/>
        <v>1039704</v>
      </c>
      <c r="G8" s="24">
        <f t="shared" ca="1" si="1"/>
        <v>541770</v>
      </c>
      <c r="H8" s="24">
        <f t="shared" ca="1" si="1"/>
        <v>505403</v>
      </c>
      <c r="I8" s="24">
        <f t="shared" ca="1" si="1"/>
        <v>999344</v>
      </c>
      <c r="J8" s="24">
        <f t="shared" ca="1" si="1"/>
        <v>874758</v>
      </c>
      <c r="K8" s="24">
        <f t="shared" ca="1" si="1"/>
        <v>786350</v>
      </c>
      <c r="L8" s="24">
        <f t="shared" ca="1" si="1"/>
        <v>134901</v>
      </c>
      <c r="M8" s="24">
        <f t="shared" ca="1" si="1"/>
        <v>1124032</v>
      </c>
      <c r="N8" s="24">
        <f t="shared" ca="1" si="1"/>
        <v>431205</v>
      </c>
      <c r="O8" s="20"/>
      <c r="P8" s="25">
        <f t="shared" ref="P8:P13" ca="1" si="2">SUBTOTAL(9,C8:N8)</f>
        <v>8907158</v>
      </c>
      <c r="Q8" s="20"/>
      <c r="R8" s="20"/>
      <c r="S8" s="20"/>
    </row>
    <row r="9" spans="1:19" x14ac:dyDescent="0.25">
      <c r="A9" s="22" t="s">
        <v>5</v>
      </c>
      <c r="B9" s="23"/>
      <c r="C9" s="24">
        <f t="shared" ca="1" si="1"/>
        <v>846128</v>
      </c>
      <c r="D9" s="24">
        <f t="shared" ca="1" si="1"/>
        <v>618000</v>
      </c>
      <c r="E9" s="24">
        <f t="shared" ca="1" si="1"/>
        <v>998283</v>
      </c>
      <c r="F9" s="24">
        <f t="shared" ca="1" si="1"/>
        <v>319739</v>
      </c>
      <c r="G9" s="24">
        <f t="shared" ca="1" si="1"/>
        <v>202449</v>
      </c>
      <c r="H9" s="24">
        <f t="shared" ca="1" si="1"/>
        <v>714069</v>
      </c>
      <c r="I9" s="24">
        <f t="shared" ca="1" si="1"/>
        <v>497666</v>
      </c>
      <c r="J9" s="24">
        <f t="shared" ca="1" si="1"/>
        <v>500711</v>
      </c>
      <c r="K9" s="24">
        <f t="shared" ca="1" si="1"/>
        <v>160258</v>
      </c>
      <c r="L9" s="24">
        <f t="shared" ca="1" si="1"/>
        <v>1146721</v>
      </c>
      <c r="M9" s="24">
        <f t="shared" ca="1" si="1"/>
        <v>639317</v>
      </c>
      <c r="N9" s="24">
        <f t="shared" ca="1" si="1"/>
        <v>1181003</v>
      </c>
      <c r="O9" s="20"/>
      <c r="P9" s="25">
        <f t="shared" ca="1" si="2"/>
        <v>7824344</v>
      </c>
      <c r="Q9" s="20"/>
      <c r="R9" s="20"/>
      <c r="S9" s="20"/>
    </row>
    <row r="10" spans="1:19" x14ac:dyDescent="0.25">
      <c r="A10" s="22" t="s">
        <v>6</v>
      </c>
      <c r="B10" s="23"/>
      <c r="C10" s="24">
        <f t="shared" ca="1" si="1"/>
        <v>193003</v>
      </c>
      <c r="D10" s="24">
        <f t="shared" ca="1" si="1"/>
        <v>535544</v>
      </c>
      <c r="E10" s="24">
        <f t="shared" ca="1" si="1"/>
        <v>1116231</v>
      </c>
      <c r="F10" s="24">
        <f t="shared" ca="1" si="1"/>
        <v>827291</v>
      </c>
      <c r="G10" s="24">
        <f t="shared" ca="1" si="1"/>
        <v>163724</v>
      </c>
      <c r="H10" s="24">
        <f t="shared" ca="1" si="1"/>
        <v>859588</v>
      </c>
      <c r="I10" s="24">
        <f t="shared" ca="1" si="1"/>
        <v>603192</v>
      </c>
      <c r="J10" s="24">
        <f t="shared" ca="1" si="1"/>
        <v>108884</v>
      </c>
      <c r="K10" s="24">
        <f t="shared" ca="1" si="1"/>
        <v>1061358</v>
      </c>
      <c r="L10" s="24">
        <f t="shared" ca="1" si="1"/>
        <v>331741</v>
      </c>
      <c r="M10" s="24">
        <f t="shared" ca="1" si="1"/>
        <v>771861</v>
      </c>
      <c r="N10" s="24">
        <f t="shared" ca="1" si="1"/>
        <v>186266</v>
      </c>
      <c r="O10" s="20"/>
      <c r="P10" s="25">
        <f t="shared" ca="1" si="2"/>
        <v>6758683</v>
      </c>
      <c r="Q10" s="20"/>
      <c r="R10" s="20"/>
      <c r="S10" s="20"/>
    </row>
    <row r="11" spans="1:19" x14ac:dyDescent="0.25">
      <c r="A11" s="22" t="s">
        <v>8</v>
      </c>
      <c r="B11" s="23"/>
      <c r="C11" s="24">
        <f t="shared" ca="1" si="1"/>
        <v>700186</v>
      </c>
      <c r="D11" s="24">
        <f t="shared" ca="1" si="1"/>
        <v>112137</v>
      </c>
      <c r="E11" s="24">
        <f t="shared" ca="1" si="1"/>
        <v>112797</v>
      </c>
      <c r="F11" s="24">
        <f t="shared" ca="1" si="1"/>
        <v>928198</v>
      </c>
      <c r="G11" s="24">
        <f t="shared" ca="1" si="1"/>
        <v>552876</v>
      </c>
      <c r="H11" s="24">
        <f t="shared" ca="1" si="1"/>
        <v>500917</v>
      </c>
      <c r="I11" s="24">
        <f t="shared" ca="1" si="1"/>
        <v>426875</v>
      </c>
      <c r="J11" s="24">
        <f t="shared" ca="1" si="1"/>
        <v>1171098</v>
      </c>
      <c r="K11" s="24">
        <f t="shared" ca="1" si="1"/>
        <v>744688</v>
      </c>
      <c r="L11" s="24">
        <f t="shared" ca="1" si="1"/>
        <v>1023649</v>
      </c>
      <c r="M11" s="24">
        <f t="shared" ca="1" si="1"/>
        <v>192834</v>
      </c>
      <c r="N11" s="24">
        <f t="shared" ca="1" si="1"/>
        <v>753414</v>
      </c>
      <c r="O11" s="20"/>
      <c r="P11" s="25">
        <f t="shared" ca="1" si="2"/>
        <v>7219669</v>
      </c>
      <c r="Q11" s="20"/>
      <c r="R11" s="20"/>
      <c r="S11" s="20"/>
    </row>
    <row r="12" spans="1:19" x14ac:dyDescent="0.25">
      <c r="A12" s="22" t="s">
        <v>9</v>
      </c>
      <c r="B12" s="23"/>
      <c r="C12" s="24">
        <f t="shared" ca="1" si="1"/>
        <v>1015966</v>
      </c>
      <c r="D12" s="24">
        <f t="shared" ca="1" si="1"/>
        <v>534881</v>
      </c>
      <c r="E12" s="24">
        <f t="shared" ca="1" si="1"/>
        <v>934679</v>
      </c>
      <c r="F12" s="24">
        <f t="shared" ca="1" si="1"/>
        <v>469855</v>
      </c>
      <c r="G12" s="24">
        <f t="shared" ca="1" si="1"/>
        <v>978303</v>
      </c>
      <c r="H12" s="24">
        <f t="shared" ca="1" si="1"/>
        <v>101016</v>
      </c>
      <c r="I12" s="24">
        <f t="shared" ca="1" si="1"/>
        <v>127479</v>
      </c>
      <c r="J12" s="24">
        <f t="shared" ca="1" si="1"/>
        <v>867435</v>
      </c>
      <c r="K12" s="24">
        <f t="shared" ca="1" si="1"/>
        <v>812940</v>
      </c>
      <c r="L12" s="24">
        <f t="shared" ca="1" si="1"/>
        <v>1072850</v>
      </c>
      <c r="M12" s="24">
        <f t="shared" ca="1" si="1"/>
        <v>553386</v>
      </c>
      <c r="N12" s="24">
        <f t="shared" ca="1" si="1"/>
        <v>463218</v>
      </c>
      <c r="O12" s="20"/>
      <c r="P12" s="25">
        <f t="shared" ca="1" si="2"/>
        <v>7932008</v>
      </c>
      <c r="Q12" s="20"/>
      <c r="R12" s="20"/>
      <c r="S12" s="20"/>
    </row>
    <row r="13" spans="1:19" x14ac:dyDescent="0.25">
      <c r="A13" s="22" t="s">
        <v>10</v>
      </c>
      <c r="B13" s="23"/>
      <c r="C13" s="24">
        <f t="shared" ca="1" si="1"/>
        <v>584975</v>
      </c>
      <c r="D13" s="24">
        <f t="shared" ca="1" si="1"/>
        <v>613603</v>
      </c>
      <c r="E13" s="24">
        <f t="shared" ca="1" si="1"/>
        <v>748130</v>
      </c>
      <c r="F13" s="24">
        <f t="shared" ca="1" si="1"/>
        <v>864968</v>
      </c>
      <c r="G13" s="24">
        <f t="shared" ca="1" si="1"/>
        <v>126381</v>
      </c>
      <c r="H13" s="24">
        <f t="shared" ca="1" si="1"/>
        <v>771236</v>
      </c>
      <c r="I13" s="24">
        <f t="shared" ca="1" si="1"/>
        <v>790493</v>
      </c>
      <c r="J13" s="24">
        <f t="shared" ca="1" si="1"/>
        <v>444186</v>
      </c>
      <c r="K13" s="24">
        <f t="shared" ca="1" si="1"/>
        <v>129564</v>
      </c>
      <c r="L13" s="24">
        <f t="shared" ca="1" si="1"/>
        <v>939197</v>
      </c>
      <c r="M13" s="24">
        <f t="shared" ca="1" si="1"/>
        <v>279950</v>
      </c>
      <c r="N13" s="24">
        <f t="shared" ca="1" si="1"/>
        <v>733650</v>
      </c>
      <c r="O13" s="20"/>
      <c r="P13" s="25">
        <f t="shared" ca="1" si="2"/>
        <v>7026333</v>
      </c>
      <c r="Q13" s="20"/>
      <c r="R13" s="20"/>
      <c r="S13" s="20"/>
    </row>
    <row r="14" spans="1:19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x14ac:dyDescent="0.25">
      <c r="A15" s="26" t="s">
        <v>11</v>
      </c>
      <c r="B15" s="26"/>
      <c r="C15" s="25">
        <f ca="1">SUBTOTAL(9,C7:C13)</f>
        <v>4339243</v>
      </c>
      <c r="D15" s="25">
        <f t="shared" ref="D15:N15" ca="1" si="3">SUBTOTAL(9,D7:D13)</f>
        <v>4278539</v>
      </c>
      <c r="E15" s="25">
        <f t="shared" ca="1" si="3"/>
        <v>5642123</v>
      </c>
      <c r="F15" s="25">
        <f t="shared" ca="1" si="3"/>
        <v>5206336</v>
      </c>
      <c r="G15" s="25">
        <f t="shared" ca="1" si="3"/>
        <v>3438758</v>
      </c>
      <c r="H15" s="25">
        <f t="shared" ca="1" si="3"/>
        <v>4538138</v>
      </c>
      <c r="I15" s="25">
        <f t="shared" ca="1" si="3"/>
        <v>4346550</v>
      </c>
      <c r="J15" s="25">
        <f t="shared" ca="1" si="3"/>
        <v>4325876</v>
      </c>
      <c r="K15" s="25">
        <f t="shared" ca="1" si="3"/>
        <v>4571226</v>
      </c>
      <c r="L15" s="25">
        <f t="shared" ca="1" si="3"/>
        <v>5306212</v>
      </c>
      <c r="M15" s="25">
        <f t="shared" ca="1" si="3"/>
        <v>4080414</v>
      </c>
      <c r="N15" s="25">
        <f t="shared" ca="1" si="3"/>
        <v>4035681</v>
      </c>
      <c r="O15" s="20"/>
      <c r="P15" s="27">
        <f ca="1">IF((SUM(C15:N15)=SUM(P7:P13)),SUM(P7:P13),0)</f>
        <v>54109096</v>
      </c>
      <c r="Q15" s="20"/>
      <c r="R15" s="20"/>
      <c r="S15" s="20"/>
    </row>
    <row r="16" spans="1:19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4"/>
      <c r="Q16" s="20"/>
      <c r="R16" s="20"/>
      <c r="S16" s="20"/>
    </row>
    <row r="17" spans="1:19" x14ac:dyDescent="0.25">
      <c r="A17" s="28" t="s">
        <v>12</v>
      </c>
      <c r="B17" s="28"/>
      <c r="C17" s="28"/>
      <c r="D17" s="29" t="str">
        <f ca="1">INDEX(C6:N6,MATCH(MAX(C15:N15),C15:N15,0))</f>
        <v>Marzo</v>
      </c>
      <c r="E17" s="2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x14ac:dyDescent="0.25">
      <c r="A18" s="30" t="s">
        <v>13</v>
      </c>
      <c r="B18" s="30"/>
      <c r="C18" s="30"/>
      <c r="D18" s="31" t="str">
        <f ca="1">INDEX(A7:B13,MATCH(MAX(P7:P13),P7:P13,0),1)</f>
        <v>Hotel Punta Cana</v>
      </c>
      <c r="E18" s="3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x14ac:dyDescent="0.25">
      <c r="A19" s="28" t="s">
        <v>14</v>
      </c>
      <c r="B19" s="28"/>
      <c r="C19" s="28"/>
      <c r="D19" s="32">
        <f ca="1">+AVERAGE(P7:P13)</f>
        <v>7729870.8571428573</v>
      </c>
      <c r="E19" s="3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x14ac:dyDescent="0.25">
      <c r="A20" s="20"/>
      <c r="B20" s="20"/>
      <c r="C20" s="20"/>
      <c r="D20" s="2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4" spans="1:19" x14ac:dyDescent="0.25">
      <c r="G24" t="s">
        <v>28</v>
      </c>
    </row>
  </sheetData>
  <mergeCells count="18">
    <mergeCell ref="A1:C1"/>
    <mergeCell ref="A2:C2"/>
    <mergeCell ref="A3:C3"/>
    <mergeCell ref="A4:B4"/>
    <mergeCell ref="D19:E19"/>
    <mergeCell ref="A13:B13"/>
    <mergeCell ref="A12:B12"/>
    <mergeCell ref="A11:B11"/>
    <mergeCell ref="A15:B15"/>
    <mergeCell ref="A19:C19"/>
    <mergeCell ref="A18:C18"/>
    <mergeCell ref="A17:C17"/>
    <mergeCell ref="A10:B10"/>
    <mergeCell ref="A9:B9"/>
    <mergeCell ref="A8:B8"/>
    <mergeCell ref="A7:B7"/>
    <mergeCell ref="D18:E18"/>
    <mergeCell ref="D17:E17"/>
  </mergeCells>
  <pageMargins left="0.7" right="0.7" top="0.75" bottom="0.75" header="0.3" footer="0.3"/>
  <pageSetup paperSize="2058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2" sqref="A2:C12"/>
    </sheetView>
  </sheetViews>
  <sheetFormatPr baseColWidth="10" defaultRowHeight="15" x14ac:dyDescent="0.25"/>
  <cols>
    <col min="1" max="1" width="12" customWidth="1"/>
    <col min="2" max="2" width="18.140625" bestFit="1" customWidth="1"/>
    <col min="3" max="3" width="12.85546875" customWidth="1"/>
    <col min="5" max="5" width="12" customWidth="1"/>
    <col min="8" max="8" width="12.140625" customWidth="1"/>
    <col min="10" max="10" width="11" bestFit="1" customWidth="1"/>
  </cols>
  <sheetData>
    <row r="1" spans="1:10" x14ac:dyDescent="0.25">
      <c r="E1" s="10" t="s">
        <v>38</v>
      </c>
      <c r="F1" s="11" t="s">
        <v>39</v>
      </c>
      <c r="G1" s="11" t="s">
        <v>40</v>
      </c>
      <c r="H1" s="11" t="s">
        <v>41</v>
      </c>
      <c r="I1" s="11" t="s">
        <v>42</v>
      </c>
      <c r="J1" s="12" t="s">
        <v>27</v>
      </c>
    </row>
    <row r="2" spans="1:10" x14ac:dyDescent="0.25">
      <c r="A2" t="s">
        <v>50</v>
      </c>
      <c r="B2" s="5" t="s">
        <v>29</v>
      </c>
      <c r="C2" s="5" t="s">
        <v>51</v>
      </c>
      <c r="D2" s="5"/>
      <c r="E2" s="8" t="s">
        <v>48</v>
      </c>
      <c r="F2" s="6" t="s">
        <v>15</v>
      </c>
      <c r="G2" s="6" t="s">
        <v>44</v>
      </c>
      <c r="H2" s="7">
        <v>20</v>
      </c>
      <c r="I2" s="6">
        <f ca="1">INT(RANDBETWEEN(1,50))</f>
        <v>20</v>
      </c>
      <c r="J2" s="9">
        <f ca="1">SUBTOTAL(6,H2:I2)</f>
        <v>400</v>
      </c>
    </row>
    <row r="3" spans="1:10" x14ac:dyDescent="0.25">
      <c r="A3" t="s">
        <v>30</v>
      </c>
      <c r="B3">
        <f>COUNTIF(E2:E26,"=Martín")</f>
        <v>3</v>
      </c>
      <c r="C3" s="4">
        <f ca="1">SUMIF($E$2:$E$26,"Martín",$J$2:$J$26)</f>
        <v>613</v>
      </c>
      <c r="E3" s="8" t="s">
        <v>43</v>
      </c>
      <c r="F3" s="6" t="s">
        <v>17</v>
      </c>
      <c r="G3" s="6" t="s">
        <v>45</v>
      </c>
      <c r="H3" s="7">
        <v>15</v>
      </c>
      <c r="I3" s="6">
        <f t="shared" ref="I3:I26" ca="1" si="0">INT(RANDBETWEEN(1,50))</f>
        <v>13</v>
      </c>
      <c r="J3" s="9">
        <f t="shared" ref="J3:J26" ca="1" si="1">SUBTOTAL(6,H3:I3)</f>
        <v>195</v>
      </c>
    </row>
    <row r="4" spans="1:10" x14ac:dyDescent="0.25">
      <c r="A4" t="s">
        <v>43</v>
      </c>
      <c r="B4">
        <f>COUNTIF(E1:E26,"=Gómez")</f>
        <v>1</v>
      </c>
      <c r="C4" s="4">
        <f ca="1">SUMIF($E$2:$E$26,"López",$J$2:$J$26)</f>
        <v>2357</v>
      </c>
      <c r="E4" s="8" t="s">
        <v>49</v>
      </c>
      <c r="F4" s="6" t="s">
        <v>17</v>
      </c>
      <c r="G4" s="6" t="s">
        <v>46</v>
      </c>
      <c r="H4" s="7">
        <v>4</v>
      </c>
      <c r="I4" s="6">
        <f t="shared" ca="1" si="0"/>
        <v>8</v>
      </c>
      <c r="J4" s="9">
        <f t="shared" ca="1" si="1"/>
        <v>32</v>
      </c>
    </row>
    <row r="5" spans="1:10" x14ac:dyDescent="0.25">
      <c r="A5" t="s">
        <v>49</v>
      </c>
      <c r="B5">
        <f>COUNTIF(E2:E26,"=López")</f>
        <v>3</v>
      </c>
      <c r="C5" s="4">
        <f ca="1">SUMIF($E$2:$E$25,"Gómez",$J$2:$J$26)</f>
        <v>32</v>
      </c>
      <c r="E5" s="8" t="s">
        <v>31</v>
      </c>
      <c r="F5" s="6" t="s">
        <v>16</v>
      </c>
      <c r="G5" s="6" t="s">
        <v>47</v>
      </c>
      <c r="H5" s="7">
        <v>47</v>
      </c>
      <c r="I5" s="6">
        <f t="shared" ca="1" si="0"/>
        <v>14</v>
      </c>
      <c r="J5" s="9">
        <f t="shared" ca="1" si="1"/>
        <v>658</v>
      </c>
    </row>
    <row r="6" spans="1:10" x14ac:dyDescent="0.25">
      <c r="A6" t="s">
        <v>31</v>
      </c>
      <c r="B6">
        <f>COUNTIF(E2:E26,"=Martinez")</f>
        <v>5</v>
      </c>
      <c r="C6" s="4">
        <f ca="1">SUMIF($E$2:$E$26,"Martinez",$J$2:$J$26)</f>
        <v>1495</v>
      </c>
      <c r="E6" s="8" t="s">
        <v>48</v>
      </c>
      <c r="F6" s="6" t="s">
        <v>15</v>
      </c>
      <c r="G6" s="6" t="s">
        <v>45</v>
      </c>
      <c r="H6" s="7">
        <v>15</v>
      </c>
      <c r="I6" s="6">
        <f t="shared" ca="1" si="0"/>
        <v>7</v>
      </c>
      <c r="J6" s="9">
        <f t="shared" ca="1" si="1"/>
        <v>105</v>
      </c>
    </row>
    <row r="7" spans="1:10" x14ac:dyDescent="0.25">
      <c r="A7" t="s">
        <v>32</v>
      </c>
      <c r="B7">
        <f>COUNTIF($E$2:$E$26,"=Medina")</f>
        <v>1</v>
      </c>
      <c r="C7" s="4">
        <f ca="1">SUMIF($E$2:$E$26,"Medina",$J$2:$J$26)</f>
        <v>200</v>
      </c>
      <c r="E7" s="8" t="s">
        <v>33</v>
      </c>
      <c r="F7" s="6" t="s">
        <v>15</v>
      </c>
      <c r="G7" s="6" t="s">
        <v>44</v>
      </c>
      <c r="H7" s="7">
        <v>20</v>
      </c>
      <c r="I7" s="6">
        <f t="shared" ca="1" si="0"/>
        <v>19</v>
      </c>
      <c r="J7" s="9">
        <f t="shared" ca="1" si="1"/>
        <v>380</v>
      </c>
    </row>
    <row r="8" spans="1:10" x14ac:dyDescent="0.25">
      <c r="A8" t="s">
        <v>33</v>
      </c>
      <c r="B8">
        <f>COUNTIF($E$2:$E$26,"=Abad")</f>
        <v>4</v>
      </c>
      <c r="C8" s="4">
        <f ca="1">SUMIF($E$2:$E$26,"Abad",$J$2:$J$26)</f>
        <v>3106</v>
      </c>
      <c r="E8" s="8" t="s">
        <v>34</v>
      </c>
      <c r="F8" s="6" t="s">
        <v>17</v>
      </c>
      <c r="G8" s="6" t="s">
        <v>44</v>
      </c>
      <c r="H8" s="7">
        <v>20</v>
      </c>
      <c r="I8" s="6">
        <f t="shared" ca="1" si="0"/>
        <v>22</v>
      </c>
      <c r="J8" s="9">
        <f t="shared" ca="1" si="1"/>
        <v>440</v>
      </c>
    </row>
    <row r="9" spans="1:10" x14ac:dyDescent="0.25">
      <c r="A9" t="s">
        <v>34</v>
      </c>
      <c r="B9">
        <f>COUNTIF($E$2:$E$26,"=Carmelo")</f>
        <v>3</v>
      </c>
      <c r="C9" s="4">
        <f ca="1">SUMIF($E$2:$E$26,"Carmelo",$J$2:$J$26)</f>
        <v>1356</v>
      </c>
      <c r="E9" s="8" t="s">
        <v>37</v>
      </c>
      <c r="F9" s="6" t="s">
        <v>16</v>
      </c>
      <c r="G9" s="6" t="s">
        <v>46</v>
      </c>
      <c r="H9" s="7">
        <v>4</v>
      </c>
      <c r="I9" s="6">
        <f t="shared" ca="1" si="0"/>
        <v>31</v>
      </c>
      <c r="J9" s="9">
        <f t="shared" ca="1" si="1"/>
        <v>124</v>
      </c>
    </row>
    <row r="10" spans="1:10" x14ac:dyDescent="0.25">
      <c r="A10" t="s">
        <v>35</v>
      </c>
      <c r="B10">
        <f>COUNTIF($E$2:$E$26,"=Mendez")</f>
        <v>1</v>
      </c>
      <c r="C10" s="4">
        <f ca="1">SUMIF($E$2:$E$26,"Mendez",$J$2:$J$26)</f>
        <v>740</v>
      </c>
      <c r="E10" s="8" t="s">
        <v>33</v>
      </c>
      <c r="F10" s="6" t="s">
        <v>18</v>
      </c>
      <c r="G10" s="6" t="s">
        <v>47</v>
      </c>
      <c r="H10" s="7">
        <v>47</v>
      </c>
      <c r="I10" s="6">
        <f t="shared" ca="1" si="0"/>
        <v>5</v>
      </c>
      <c r="J10" s="9">
        <f t="shared" ca="1" si="1"/>
        <v>235</v>
      </c>
    </row>
    <row r="11" spans="1:10" x14ac:dyDescent="0.25">
      <c r="A11" t="s">
        <v>36</v>
      </c>
      <c r="B11">
        <f>COUNTIF($E$2:$E$26,"=Mohedano")</f>
        <v>2</v>
      </c>
      <c r="C11" s="4">
        <f ca="1">SUMIF($E$2:$E$26,"Mohedano",$J$2:$J$26)</f>
        <v>705</v>
      </c>
      <c r="E11" s="8" t="s">
        <v>31</v>
      </c>
      <c r="F11" s="6" t="s">
        <v>16</v>
      </c>
      <c r="G11" s="6" t="s">
        <v>46</v>
      </c>
      <c r="H11" s="7">
        <v>4</v>
      </c>
      <c r="I11" s="6">
        <f t="shared" ca="1" si="0"/>
        <v>11</v>
      </c>
      <c r="J11" s="9">
        <f t="shared" ca="1" si="1"/>
        <v>44</v>
      </c>
    </row>
    <row r="12" spans="1:10" x14ac:dyDescent="0.25">
      <c r="A12" t="s">
        <v>37</v>
      </c>
      <c r="B12">
        <f>COUNTIF($E$2:$E$26,"=Benito")</f>
        <v>2</v>
      </c>
      <c r="C12" s="4">
        <f ca="1">SUMIF($E$2:$E$26,"Benito",$J$2:$J$26)</f>
        <v>688</v>
      </c>
      <c r="E12" s="8" t="s">
        <v>36</v>
      </c>
      <c r="F12" s="6" t="s">
        <v>17</v>
      </c>
      <c r="G12" s="6" t="s">
        <v>45</v>
      </c>
      <c r="H12" s="7">
        <v>15</v>
      </c>
      <c r="I12" s="6">
        <f t="shared" ca="1" si="0"/>
        <v>31</v>
      </c>
      <c r="J12" s="9">
        <f t="shared" ca="1" si="1"/>
        <v>465</v>
      </c>
    </row>
    <row r="13" spans="1:10" x14ac:dyDescent="0.25">
      <c r="E13" s="8" t="s">
        <v>43</v>
      </c>
      <c r="F13" s="6" t="s">
        <v>18</v>
      </c>
      <c r="G13" s="6" t="s">
        <v>47</v>
      </c>
      <c r="H13" s="7">
        <v>47</v>
      </c>
      <c r="I13" s="6">
        <f t="shared" ca="1" si="0"/>
        <v>10</v>
      </c>
      <c r="J13" s="9">
        <f t="shared" ca="1" si="1"/>
        <v>470</v>
      </c>
    </row>
    <row r="14" spans="1:10" x14ac:dyDescent="0.25">
      <c r="E14" s="8" t="s">
        <v>31</v>
      </c>
      <c r="F14" s="6" t="s">
        <v>18</v>
      </c>
      <c r="G14" s="6" t="s">
        <v>45</v>
      </c>
      <c r="H14" s="7">
        <v>15</v>
      </c>
      <c r="I14" s="6">
        <f t="shared" ca="1" si="0"/>
        <v>47</v>
      </c>
      <c r="J14" s="9">
        <f t="shared" ca="1" si="1"/>
        <v>705</v>
      </c>
    </row>
    <row r="15" spans="1:10" x14ac:dyDescent="0.25">
      <c r="E15" s="8" t="s">
        <v>48</v>
      </c>
      <c r="F15" s="6" t="s">
        <v>17</v>
      </c>
      <c r="G15" s="6" t="s">
        <v>46</v>
      </c>
      <c r="H15" s="7">
        <v>4</v>
      </c>
      <c r="I15" s="6">
        <f t="shared" ca="1" si="0"/>
        <v>27</v>
      </c>
      <c r="J15" s="9">
        <f t="shared" ca="1" si="1"/>
        <v>108</v>
      </c>
    </row>
    <row r="16" spans="1:10" x14ac:dyDescent="0.25">
      <c r="E16" s="8" t="s">
        <v>33</v>
      </c>
      <c r="F16" s="6" t="s">
        <v>16</v>
      </c>
      <c r="G16" s="6" t="s">
        <v>47</v>
      </c>
      <c r="H16" s="7">
        <v>47</v>
      </c>
      <c r="I16" s="6">
        <f t="shared" ca="1" si="0"/>
        <v>27</v>
      </c>
      <c r="J16" s="9">
        <f t="shared" ca="1" si="1"/>
        <v>1269</v>
      </c>
    </row>
    <row r="17" spans="5:10" x14ac:dyDescent="0.25">
      <c r="E17" s="8" t="s">
        <v>34</v>
      </c>
      <c r="F17" s="6" t="s">
        <v>18</v>
      </c>
      <c r="G17" s="6" t="s">
        <v>44</v>
      </c>
      <c r="H17" s="7">
        <v>20</v>
      </c>
      <c r="I17" s="6">
        <f t="shared" ca="1" si="0"/>
        <v>38</v>
      </c>
      <c r="J17" s="9">
        <f t="shared" ca="1" si="1"/>
        <v>760</v>
      </c>
    </row>
    <row r="18" spans="5:10" x14ac:dyDescent="0.25">
      <c r="E18" s="8" t="s">
        <v>37</v>
      </c>
      <c r="F18" s="6" t="s">
        <v>16</v>
      </c>
      <c r="G18" s="6" t="s">
        <v>47</v>
      </c>
      <c r="H18" s="7">
        <v>47</v>
      </c>
      <c r="I18" s="6">
        <f t="shared" ca="1" si="0"/>
        <v>12</v>
      </c>
      <c r="J18" s="9">
        <f t="shared" ca="1" si="1"/>
        <v>564</v>
      </c>
    </row>
    <row r="19" spans="5:10" x14ac:dyDescent="0.25">
      <c r="E19" s="8" t="s">
        <v>31</v>
      </c>
      <c r="F19" s="6" t="s">
        <v>17</v>
      </c>
      <c r="G19" s="6" t="s">
        <v>46</v>
      </c>
      <c r="H19" s="7">
        <v>4</v>
      </c>
      <c r="I19" s="6">
        <f t="shared" ca="1" si="0"/>
        <v>18</v>
      </c>
      <c r="J19" s="9">
        <f t="shared" ca="1" si="1"/>
        <v>72</v>
      </c>
    </row>
    <row r="20" spans="5:10" x14ac:dyDescent="0.25">
      <c r="E20" s="8" t="s">
        <v>36</v>
      </c>
      <c r="F20" s="6" t="s">
        <v>18</v>
      </c>
      <c r="G20" s="6" t="s">
        <v>45</v>
      </c>
      <c r="H20" s="7">
        <v>15</v>
      </c>
      <c r="I20" s="6">
        <f t="shared" ca="1" si="0"/>
        <v>16</v>
      </c>
      <c r="J20" s="9">
        <f t="shared" ca="1" si="1"/>
        <v>240</v>
      </c>
    </row>
    <row r="21" spans="5:10" x14ac:dyDescent="0.25">
      <c r="E21" s="8" t="s">
        <v>43</v>
      </c>
      <c r="F21" s="6" t="s">
        <v>18</v>
      </c>
      <c r="G21" s="6" t="s">
        <v>47</v>
      </c>
      <c r="H21" s="7">
        <v>47</v>
      </c>
      <c r="I21" s="6">
        <f t="shared" ca="1" si="0"/>
        <v>36</v>
      </c>
      <c r="J21" s="9">
        <f t="shared" ca="1" si="1"/>
        <v>1692</v>
      </c>
    </row>
    <row r="22" spans="5:10" x14ac:dyDescent="0.25">
      <c r="E22" s="8" t="s">
        <v>31</v>
      </c>
      <c r="F22" s="6" t="s">
        <v>18</v>
      </c>
      <c r="G22" s="6" t="s">
        <v>46</v>
      </c>
      <c r="H22" s="7">
        <v>4</v>
      </c>
      <c r="I22" s="6">
        <f t="shared" ca="1" si="0"/>
        <v>4</v>
      </c>
      <c r="J22" s="9">
        <f t="shared" ca="1" si="1"/>
        <v>16</v>
      </c>
    </row>
    <row r="23" spans="5:10" x14ac:dyDescent="0.25">
      <c r="E23" s="8" t="s">
        <v>32</v>
      </c>
      <c r="F23" s="6" t="s">
        <v>16</v>
      </c>
      <c r="G23" s="6" t="s">
        <v>44</v>
      </c>
      <c r="H23" s="7">
        <v>20</v>
      </c>
      <c r="I23" s="6">
        <f t="shared" ca="1" si="0"/>
        <v>10</v>
      </c>
      <c r="J23" s="9">
        <f t="shared" ca="1" si="1"/>
        <v>200</v>
      </c>
    </row>
    <row r="24" spans="5:10" x14ac:dyDescent="0.25">
      <c r="E24" s="8" t="s">
        <v>33</v>
      </c>
      <c r="F24" s="6" t="s">
        <v>17</v>
      </c>
      <c r="G24" s="6" t="s">
        <v>47</v>
      </c>
      <c r="H24" s="7">
        <v>47</v>
      </c>
      <c r="I24" s="6">
        <f t="shared" ca="1" si="0"/>
        <v>26</v>
      </c>
      <c r="J24" s="9">
        <f t="shared" ca="1" si="1"/>
        <v>1222</v>
      </c>
    </row>
    <row r="25" spans="5:10" x14ac:dyDescent="0.25">
      <c r="E25" s="8" t="s">
        <v>34</v>
      </c>
      <c r="F25" s="6" t="s">
        <v>18</v>
      </c>
      <c r="G25" s="6" t="s">
        <v>46</v>
      </c>
      <c r="H25" s="7">
        <v>4</v>
      </c>
      <c r="I25" s="6">
        <f t="shared" ca="1" si="0"/>
        <v>39</v>
      </c>
      <c r="J25" s="9">
        <f ca="1">SUBTOTAL(6,H25:I25)</f>
        <v>156</v>
      </c>
    </row>
    <row r="26" spans="5:10" x14ac:dyDescent="0.25">
      <c r="E26" s="13" t="s">
        <v>35</v>
      </c>
      <c r="F26" s="14" t="s">
        <v>18</v>
      </c>
      <c r="G26" s="14" t="s">
        <v>44</v>
      </c>
      <c r="H26" s="15">
        <v>20</v>
      </c>
      <c r="I26" s="14">
        <f t="shared" ca="1" si="0"/>
        <v>37</v>
      </c>
      <c r="J26" s="16">
        <f t="shared" ca="1" si="1"/>
        <v>740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S11" sqref="S11"/>
    </sheetView>
  </sheetViews>
  <sheetFormatPr baseColWidth="10" defaultRowHeight="15" x14ac:dyDescent="0.25"/>
  <cols>
    <col min="2" max="5" width="10.7109375" customWidth="1"/>
    <col min="6" max="6" width="13.42578125" customWidth="1"/>
    <col min="7" max="7" width="13.5703125" customWidth="1"/>
  </cols>
  <sheetData>
    <row r="1" spans="1:7" x14ac:dyDescent="0.25">
      <c r="A1" s="5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64</v>
      </c>
    </row>
    <row r="2" spans="1:7" x14ac:dyDescent="0.25">
      <c r="A2" s="5" t="s">
        <v>58</v>
      </c>
      <c r="B2" s="17">
        <f ca="1">RANDBETWEEN(1,10)</f>
        <v>8</v>
      </c>
      <c r="C2" s="17">
        <f t="shared" ref="C2:E2" ca="1" si="0">RANDBETWEEN(1,10)</f>
        <v>6</v>
      </c>
      <c r="D2" s="17">
        <f t="shared" ca="1" si="0"/>
        <v>4</v>
      </c>
      <c r="E2" s="17">
        <f t="shared" ca="1" si="0"/>
        <v>2</v>
      </c>
      <c r="F2" s="17">
        <f t="shared" ref="F2:F7" ca="1" si="1">SUBTOTAL(1,B2:E2)</f>
        <v>5</v>
      </c>
      <c r="G2" s="17" t="str">
        <f ca="1">IF(F2&gt;=5,"Aprovado","Suspenso")</f>
        <v>Aprovado</v>
      </c>
    </row>
    <row r="3" spans="1:7" x14ac:dyDescent="0.25">
      <c r="A3" s="5" t="s">
        <v>59</v>
      </c>
      <c r="B3" s="17">
        <f t="shared" ref="B3:E7" ca="1" si="2">RANDBETWEEN(1,10)</f>
        <v>7</v>
      </c>
      <c r="C3" s="17">
        <f t="shared" ca="1" si="2"/>
        <v>4</v>
      </c>
      <c r="D3" s="17">
        <f t="shared" ca="1" si="2"/>
        <v>1</v>
      </c>
      <c r="E3" s="17">
        <f t="shared" ca="1" si="2"/>
        <v>1</v>
      </c>
      <c r="F3" s="17">
        <f t="shared" ca="1" si="1"/>
        <v>3.25</v>
      </c>
      <c r="G3" s="17" t="str">
        <f t="shared" ref="G3:G7" ca="1" si="3">IF(F3&gt;=5,"Aprovado","Suspenso")</f>
        <v>Suspenso</v>
      </c>
    </row>
    <row r="4" spans="1:7" x14ac:dyDescent="0.25">
      <c r="A4" s="5" t="s">
        <v>60</v>
      </c>
      <c r="B4" s="17">
        <f t="shared" ca="1" si="2"/>
        <v>1</v>
      </c>
      <c r="C4" s="17">
        <f t="shared" ca="1" si="2"/>
        <v>2</v>
      </c>
      <c r="D4" s="17">
        <f t="shared" ca="1" si="2"/>
        <v>6</v>
      </c>
      <c r="E4" s="17">
        <f t="shared" ca="1" si="2"/>
        <v>8</v>
      </c>
      <c r="F4" s="17">
        <f t="shared" ca="1" si="1"/>
        <v>4.25</v>
      </c>
      <c r="G4" s="17" t="str">
        <f t="shared" ca="1" si="3"/>
        <v>Suspenso</v>
      </c>
    </row>
    <row r="5" spans="1:7" x14ac:dyDescent="0.25">
      <c r="A5" s="5" t="s">
        <v>61</v>
      </c>
      <c r="B5" s="17">
        <f t="shared" ca="1" si="2"/>
        <v>5</v>
      </c>
      <c r="C5" s="17">
        <f t="shared" ca="1" si="2"/>
        <v>2</v>
      </c>
      <c r="D5" s="17">
        <f t="shared" ca="1" si="2"/>
        <v>9</v>
      </c>
      <c r="E5" s="17">
        <f t="shared" ca="1" si="2"/>
        <v>8</v>
      </c>
      <c r="F5" s="17">
        <f t="shared" ca="1" si="1"/>
        <v>6</v>
      </c>
      <c r="G5" s="17" t="str">
        <f t="shared" ca="1" si="3"/>
        <v>Aprovado</v>
      </c>
    </row>
    <row r="6" spans="1:7" x14ac:dyDescent="0.25">
      <c r="A6" s="5" t="s">
        <v>62</v>
      </c>
      <c r="B6" s="17">
        <f t="shared" ca="1" si="2"/>
        <v>9</v>
      </c>
      <c r="C6" s="17">
        <f t="shared" ca="1" si="2"/>
        <v>4</v>
      </c>
      <c r="D6" s="17">
        <f t="shared" ca="1" si="2"/>
        <v>1</v>
      </c>
      <c r="E6" s="17">
        <f t="shared" ca="1" si="2"/>
        <v>6</v>
      </c>
      <c r="F6" s="17">
        <f t="shared" ca="1" si="1"/>
        <v>5</v>
      </c>
      <c r="G6" s="17" t="str">
        <f t="shared" ca="1" si="3"/>
        <v>Aprovado</v>
      </c>
    </row>
    <row r="7" spans="1:7" x14ac:dyDescent="0.25">
      <c r="A7" s="5" t="s">
        <v>63</v>
      </c>
      <c r="B7" s="17">
        <f t="shared" ca="1" si="2"/>
        <v>10</v>
      </c>
      <c r="C7" s="17">
        <f t="shared" ca="1" si="2"/>
        <v>10</v>
      </c>
      <c r="D7" s="17">
        <f t="shared" ca="1" si="2"/>
        <v>1</v>
      </c>
      <c r="E7" s="17">
        <f t="shared" ca="1" si="2"/>
        <v>3</v>
      </c>
      <c r="F7" s="17">
        <f t="shared" ca="1" si="1"/>
        <v>6</v>
      </c>
      <c r="G7" s="17" t="str">
        <f t="shared" ca="1" si="3"/>
        <v>Aprovado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Ejerecicio#1</vt:lpstr>
      <vt:lpstr>Ejercicio#2</vt:lpstr>
      <vt:lpstr>Ejercicio#3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Carmenza Arboleda Carmona</dc:creator>
  <cp:lastModifiedBy>Carmenza Arboleda Carmona</cp:lastModifiedBy>
  <dcterms:created xsi:type="dcterms:W3CDTF">2015-12-15T13:15:16Z</dcterms:created>
  <dcterms:modified xsi:type="dcterms:W3CDTF">2015-12-18T15:15:44Z</dcterms:modified>
</cp:coreProperties>
</file>