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ros de Excel\Tema_3_Gráficos\"/>
    </mc:Choice>
  </mc:AlternateContent>
  <bookViews>
    <workbookView xWindow="0" yWindow="0" windowWidth="25320" windowHeight="8880" activeTab="4"/>
  </bookViews>
  <sheets>
    <sheet name="Ejercicio_Gráficos#1" sheetId="1" r:id="rId1"/>
    <sheet name="Ejercicio_Gráficos#2.1" sheetId="2" r:id="rId2"/>
    <sheet name="Ejercicio_Gráficos#2.2" sheetId="3" r:id="rId3"/>
    <sheet name="Ejercicio_Gráficos#3" sheetId="5" r:id="rId4"/>
    <sheet name="Ejercicio_Gráficos#4" sheetId="6" r:id="rId5"/>
  </sheets>
  <definedNames>
    <definedName name="KX">'Ejercicio_Gráficos#1'!$B$24:$E$24</definedName>
    <definedName name="KY">'Ejercicio_Gráficos#1'!$G$11:$G$23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 l="1"/>
  <c r="E5" i="6"/>
  <c r="E6" i="6"/>
  <c r="E7" i="6"/>
  <c r="E3" i="6"/>
  <c r="D4" i="6"/>
  <c r="D5" i="6"/>
  <c r="D6" i="6"/>
  <c r="D7" i="6"/>
  <c r="D3" i="6"/>
  <c r="C3" i="6"/>
  <c r="C4" i="6" l="1"/>
  <c r="F4" i="6"/>
  <c r="C5" i="6"/>
  <c r="F5" i="6"/>
  <c r="C6" i="6"/>
  <c r="F6" i="6"/>
  <c r="C7" i="6"/>
  <c r="F7" i="6"/>
  <c r="F3" i="6"/>
  <c r="B4" i="6" l="1"/>
  <c r="B5" i="6"/>
  <c r="B6" i="6"/>
  <c r="B7" i="6"/>
  <c r="B3" i="6"/>
  <c r="E7" i="5"/>
  <c r="D7" i="5"/>
  <c r="C7" i="5"/>
  <c r="B7" i="5"/>
  <c r="E6" i="5"/>
  <c r="D6" i="5"/>
  <c r="C6" i="5"/>
  <c r="B6" i="5"/>
  <c r="E5" i="5"/>
  <c r="D5" i="5"/>
  <c r="C5" i="5"/>
  <c r="B5" i="5"/>
  <c r="E4" i="5"/>
  <c r="D4" i="5"/>
  <c r="C4" i="5"/>
  <c r="B4" i="5"/>
  <c r="E3" i="5"/>
  <c r="D3" i="5"/>
  <c r="C3" i="5"/>
  <c r="B3" i="5"/>
  <c r="E2" i="5"/>
  <c r="D2" i="5"/>
  <c r="C2" i="5"/>
  <c r="B2" i="5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N7" i="2"/>
  <c r="M7" i="2"/>
  <c r="L7" i="2"/>
  <c r="K7" i="2"/>
  <c r="J7" i="2"/>
  <c r="I7" i="2"/>
  <c r="H7" i="2"/>
  <c r="G7" i="2"/>
  <c r="F7" i="2"/>
  <c r="E7" i="2"/>
  <c r="D7" i="2"/>
  <c r="C7" i="2"/>
  <c r="C4" i="2"/>
  <c r="F2" i="5" l="1"/>
  <c r="G2" i="5" s="1"/>
  <c r="F6" i="5"/>
  <c r="G6" i="5" s="1"/>
  <c r="F7" i="5"/>
  <c r="G7" i="5" s="1"/>
  <c r="F3" i="5"/>
  <c r="G3" i="5" s="1"/>
  <c r="F5" i="5"/>
  <c r="G5" i="5" s="1"/>
  <c r="F4" i="5"/>
  <c r="G4" i="5" s="1"/>
  <c r="H15" i="2"/>
  <c r="I15" i="2"/>
  <c r="G15" i="2"/>
  <c r="J15" i="2"/>
  <c r="P8" i="2"/>
  <c r="F15" i="2"/>
  <c r="N15" i="2"/>
  <c r="C15" i="2"/>
  <c r="K15" i="2"/>
  <c r="P12" i="2"/>
  <c r="P10" i="2"/>
  <c r="P11" i="2"/>
  <c r="P13" i="2"/>
  <c r="P9" i="2"/>
  <c r="L15" i="2"/>
  <c r="E15" i="2"/>
  <c r="M15" i="2"/>
  <c r="P7" i="2"/>
  <c r="D15" i="2"/>
  <c r="D17" i="2" l="1"/>
  <c r="D19" i="2"/>
  <c r="D18" i="2"/>
  <c r="P15" i="2"/>
  <c r="G13" i="1" l="1"/>
  <c r="G11" i="1"/>
  <c r="G16" i="1" l="1"/>
  <c r="G18" i="1"/>
  <c r="G22" i="1"/>
  <c r="G14" i="1"/>
  <c r="G19" i="1"/>
  <c r="F14" i="1"/>
  <c r="D24" i="1"/>
  <c r="G15" i="1"/>
  <c r="G21" i="1"/>
  <c r="F22" i="1"/>
  <c r="G23" i="1"/>
  <c r="F19" i="1"/>
  <c r="F11" i="1"/>
  <c r="F18" i="1"/>
  <c r="G20" i="1"/>
  <c r="G12" i="1"/>
  <c r="G17" i="1"/>
  <c r="E24" i="1"/>
  <c r="B24" i="1"/>
  <c r="F15" i="1"/>
  <c r="F23" i="1"/>
  <c r="C24" i="1"/>
  <c r="F20" i="1"/>
  <c r="F13" i="1"/>
  <c r="F21" i="1"/>
  <c r="F17" i="1"/>
  <c r="F12" i="1"/>
  <c r="F16" i="1"/>
  <c r="G24" i="1" l="1"/>
  <c r="F24" i="1"/>
</calcChain>
</file>

<file path=xl/sharedStrings.xml><?xml version="1.0" encoding="utf-8"?>
<sst xmlns="http://schemas.openxmlformats.org/spreadsheetml/2006/main" count="74" uniqueCount="74">
  <si>
    <t>Capinteria Marcial</t>
  </si>
  <si>
    <t>Informe Final</t>
  </si>
  <si>
    <t>Resultados Del Ejercicio 2015</t>
  </si>
  <si>
    <t xml:space="preserve">TRIMESTRES </t>
  </si>
  <si>
    <t>Media Trimestral</t>
  </si>
  <si>
    <t>TOTAL ANUAL</t>
  </si>
  <si>
    <t>T I</t>
  </si>
  <si>
    <t>T II</t>
  </si>
  <si>
    <t>T III</t>
  </si>
  <si>
    <t>T IV</t>
  </si>
  <si>
    <t xml:space="preserve">TOTAL VENTAS E INGRESOS </t>
  </si>
  <si>
    <t>Compras</t>
  </si>
  <si>
    <t>Trans. Y Fletes</t>
  </si>
  <si>
    <t>Sueldos y Salarios</t>
  </si>
  <si>
    <t>Seguridad social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</si>
  <si>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</si>
  <si>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</si>
  <si>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</si>
  <si>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</si>
  <si>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</si>
  <si>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</si>
  <si>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Repar. Y Conserv.</t>
  </si>
  <si>
    <t xml:space="preserve">Otros Gastos </t>
  </si>
  <si>
    <t>Ventas e Ingresos</t>
  </si>
  <si>
    <t>TOTAL COMPRAS Y GASTOS</t>
  </si>
  <si>
    <t>Hotel Bienvenidos</t>
  </si>
  <si>
    <t>Informe</t>
  </si>
  <si>
    <t>Ventas Ejercicios 2.015</t>
  </si>
  <si>
    <t>Fecha Informes: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</si>
  <si>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</si>
  <si>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</si>
  <si>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</si>
  <si>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</si>
  <si>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</si>
  <si>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</si>
  <si>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</si>
  <si>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</si>
  <si>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</si>
  <si>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</si>
  <si>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</si>
  <si>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</si>
  <si>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</si>
  <si>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Hotel Gran Canaria</t>
  </si>
  <si>
    <t>Hotel Punta Cana</t>
  </si>
  <si>
    <t>Hotel Vigo</t>
  </si>
  <si>
    <t>Hotel Barcelona</t>
  </si>
  <si>
    <t>Hotel Madrid</t>
  </si>
  <si>
    <t>Hotel Fuerteventura</t>
  </si>
  <si>
    <t>Hotel Valencia</t>
  </si>
  <si>
    <t>Total Ventas</t>
  </si>
  <si>
    <t>Mes de Mayor Cifras de Ventas:</t>
  </si>
  <si>
    <t>Hotel con Mayor Facturación:</t>
  </si>
  <si>
    <t>Media de Facturación:</t>
  </si>
  <si>
    <t xml:space="preserve"> </t>
  </si>
  <si>
    <t>Alumnos</t>
  </si>
  <si>
    <t>Nota 1</t>
  </si>
  <si>
    <t>Nota 2</t>
  </si>
  <si>
    <t>Nota 3</t>
  </si>
  <si>
    <t xml:space="preserve"> Nota 4</t>
  </si>
  <si>
    <t>Nota Media</t>
  </si>
  <si>
    <t>APRO_SUSP</t>
  </si>
  <si>
    <t>Juan</t>
  </si>
  <si>
    <t>Pedro</t>
  </si>
  <si>
    <t>Javier</t>
  </si>
  <si>
    <t>Paula</t>
  </si>
  <si>
    <t>María</t>
  </si>
  <si>
    <t>Belen</t>
  </si>
  <si>
    <t>Fecha</t>
  </si>
  <si>
    <t>Volumen</t>
  </si>
  <si>
    <t>Apertura</t>
  </si>
  <si>
    <t>Cierre</t>
  </si>
  <si>
    <t>Máximos</t>
  </si>
  <si>
    <t>Mínimos</t>
  </si>
  <si>
    <t>Banco Popular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</si>
</sst>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-2]\ * #,##0.00_);_([$€-2]\ * \(#,##0.00\);_([$€-2]\ 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7" fillId="6" borderId="2" applyNumberFormat="0" applyAlignment="0" applyProtection="0"/>
    <xf numFmtId="0" fontId="8" fillId="7" borderId="2" applyNumberFormat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5" fillId="5" borderId="1" xfId="0" applyFont="1" applyFill="1" applyBorder="1"/>
    <xf numFmtId="0" fontId="0" fillId="5" borderId="1" xfId="0" applyFill="1" applyBorder="1"/>
    <xf numFmtId="0" fontId="0" fillId="4" borderId="1" xfId="0" applyFill="1" applyBorder="1"/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6" fillId="0" borderId="1" xfId="0" applyFont="1" applyBorder="1"/>
    <xf numFmtId="164" fontId="1" fillId="2" borderId="1" xfId="1" applyNumberFormat="1" applyBorder="1"/>
    <xf numFmtId="164" fontId="0" fillId="0" borderId="0" xfId="0" applyNumberFormat="1"/>
    <xf numFmtId="14" fontId="0" fillId="11" borderId="0" xfId="0" applyNumberFormat="1" applyFill="1"/>
    <xf numFmtId="0" fontId="0" fillId="0" borderId="0" xfId="0" applyAlignment="1">
      <alignment horizontal="left"/>
    </xf>
    <xf numFmtId="14" fontId="0" fillId="0" borderId="0" xfId="0" applyNumberFormat="1" applyFill="1"/>
    <xf numFmtId="0" fontId="0" fillId="0" borderId="0" xfId="0" applyFill="1"/>
    <xf numFmtId="0" fontId="9" fillId="0" borderId="0" xfId="4" applyFill="1"/>
    <xf numFmtId="164" fontId="0" fillId="0" borderId="0" xfId="0" applyNumberFormat="1" applyFill="1"/>
    <xf numFmtId="164" fontId="8" fillId="0" borderId="2" xfId="3" applyNumberFormat="1" applyFill="1"/>
    <xf numFmtId="164" fontId="1" fillId="0" borderId="0" xfId="1" applyNumberFormat="1" applyFill="1"/>
    <xf numFmtId="2" fontId="0" fillId="0" borderId="0" xfId="0" applyNumberFormat="1"/>
    <xf numFmtId="165" fontId="0" fillId="0" borderId="0" xfId="0" applyNumberFormat="1"/>
    <xf numFmtId="0" fontId="0" fillId="0" borderId="1" xfId="0" applyBorder="1"/>
    <xf numFmtId="0" fontId="12" fillId="0" borderId="1" xfId="0" applyFont="1" applyBorder="1" applyAlignment="1">
      <alignment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left"/>
    </xf>
    <xf numFmtId="0" fontId="11" fillId="0" borderId="1" xfId="5" applyFont="1" applyFill="1" applyBorder="1" applyAlignment="1">
      <alignment horizontal="right"/>
    </xf>
    <xf numFmtId="0" fontId="11" fillId="0" borderId="1" xfId="6" applyFont="1" applyFill="1" applyBorder="1" applyAlignment="1">
      <alignment horizontal="left"/>
    </xf>
    <xf numFmtId="0" fontId="11" fillId="0" borderId="1" xfId="6" applyFont="1" applyFill="1" applyBorder="1" applyAlignment="1">
      <alignment horizontal="right"/>
    </xf>
    <xf numFmtId="164" fontId="11" fillId="0" borderId="1" xfId="5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3" xfId="2" applyFill="1" applyBorder="1"/>
    <xf numFmtId="0" fontId="7" fillId="0" borderId="4" xfId="2" applyFill="1" applyBorder="1"/>
    <xf numFmtId="0" fontId="0" fillId="0" borderId="1" xfId="0" applyBorder="1" applyAlignment="1">
      <alignment horizontal="center"/>
    </xf>
  </cellXfs>
  <cellStyles count="7">
    <cellStyle name="60% - Énfasis5" xfId="6" builtinId="48"/>
    <cellStyle name="Buena" xfId="1" builtinId="26"/>
    <cellStyle name="Cálculo" xfId="3" builtinId="22"/>
    <cellStyle name="Énfasis2" xfId="4" builtinId="33"/>
    <cellStyle name="Énfasis5" xfId="5" builtinId="45"/>
    <cellStyle name="Entrada" xfId="2" builtinId="20"/>
    <cellStyle name="Normal" xfId="0" builtinId="0"/>
  </cellStyles>
  <dxfs count="21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left" vertical="bottom" textRotation="0" wrapText="0" indent="0" justifyLastLine="0" shrinkToFit="0" readingOrder="0"/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numFmt numFmtId="164" formatCode="_([$€-2]\ * #,##0.00_);_([$€-2]\ * \(#,##0.00\);_([$€-2]\ 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Gastos Año 2.015</a:t>
            </a:r>
          </a:p>
        </c:rich>
      </c:tx>
      <c:layout>
        <c:manualLayout>
          <c:xMode val="edge"/>
          <c:yMode val="edge"/>
          <c:x val="0.64753855246188685"/>
          <c:y val="3.7037037037037035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'Ejercicio_Gráficos#1'!$A$11</c:f>
              <c:strCache>
                <c:ptCount val="1"/>
                <c:pt idx="0">
                  <c:v>Compras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'Ejercicio_Gráficos#1'!$B$11:$E$11</c:f>
              <c:numCache>
                <c:formatCode>_([$€-2]\ * #,##0.00_);_([$€-2]\ * \(#,##0.00\);_([$€-2]\ * "-"??_);_(@_)</c:formatCode>
                <c:ptCount val="4"/>
                <c:pt idx="0">
                  <c:v>6700</c:v>
                </c:pt>
                <c:pt idx="1">
                  <c:v>6000</c:v>
                </c:pt>
                <c:pt idx="2">
                  <c:v>9200</c:v>
                </c:pt>
                <c:pt idx="3">
                  <c:v>9802</c:v>
                </c:pt>
              </c:numCache>
            </c:numRef>
          </c:val>
        </c:ser>
        <c:ser>
          <c:idx val="1"/>
          <c:order val="1"/>
          <c:tx>
            <c:strRef>
              <c:f>'Ejercicio_Gráficos#1'!$A$12</c:f>
              <c:strCache>
                <c:ptCount val="1"/>
                <c:pt idx="0">
                  <c:v>Trans. Y Fletes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'Ejercicio_Gráficos#1'!$B$12:$E$12</c:f>
              <c:numCache>
                <c:formatCode>_([$€-2]\ * #,##0.00_);_([$€-2]\ * \(#,##0.00\);_([$€-2]\ * "-"??_);_(@_)</c:formatCode>
                <c:ptCount val="4"/>
                <c:pt idx="0">
                  <c:v>375</c:v>
                </c:pt>
                <c:pt idx="1">
                  <c:v>870</c:v>
                </c:pt>
                <c:pt idx="2">
                  <c:v>904</c:v>
                </c:pt>
                <c:pt idx="3">
                  <c:v>993</c:v>
                </c:pt>
              </c:numCache>
            </c:numRef>
          </c:val>
        </c:ser>
        <c:ser>
          <c:idx val="2"/>
          <c:order val="2"/>
          <c:tx>
            <c:strRef>
              <c:f>'Ejercicio_Gráficos#1'!$A$13</c:f>
              <c:strCache>
                <c:ptCount val="1"/>
                <c:pt idx="0">
                  <c:v>Sueldos y Salarios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'Ejercicio_Gráficos#1'!$B$13:$E$13</c:f>
              <c:numCache>
                <c:formatCode>_([$€-2]\ * #,##0.00_);_([$€-2]\ * \(#,##0.00\);_([$€-2]\ * "-"??_);_(@_)</c:formatCode>
                <c:ptCount val="4"/>
                <c:pt idx="0">
                  <c:v>8100</c:v>
                </c:pt>
                <c:pt idx="1">
                  <c:v>8100</c:v>
                </c:pt>
                <c:pt idx="2">
                  <c:v>8100</c:v>
                </c:pt>
                <c:pt idx="3">
                  <c:v>8100</c:v>
                </c:pt>
              </c:numCache>
            </c:numRef>
          </c:val>
        </c:ser>
        <c:ser>
          <c:idx val="3"/>
          <c:order val="3"/>
          <c:tx>
            <c:strRef>
              <c:f>'Ejercicio_Gráficos#1'!$A$14</c:f>
              <c:strCache>
                <c:ptCount val="1"/>
                <c:pt idx="0">
                  <c:v>Seguridad social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'Ejercicio_Gráficos#1'!$B$14:$E$14</c:f>
              <c:numCache>
                <c:formatCode>_([$€-2]\ * #,##0.00_);_([$€-2]\ * \(#,##0.00\);_([$€-2]\ * "-"??_);_(@_)</c:formatCode>
                <c:ptCount val="4"/>
                <c:pt idx="0">
                  <c:v>1480</c:v>
                </c:pt>
                <c:pt idx="1">
                  <c:v>1480</c:v>
                </c:pt>
                <c:pt idx="2">
                  <c:v>1480</c:v>
                </c:pt>
                <c:pt idx="3">
                  <c:v>1480</c:v>
                </c:pt>
              </c:numCache>
            </c:numRef>
          </c:val>
        </c:ser>
        <c:ser>
          <c:idx val="4"/>
          <c:order val="4"/>
          <c:tx>
            <c:strRef>
              <c:f>'Ejercicio_Gráficos#1'!$A$15</c:f>
              <c:strCache>
                <c:ptCount val="1"/>
                <c:pt idx="0">
                  <c:v>Trabajos Contratados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'Ejercicio_Gráficos#1'!$B$15:$E$15</c:f>
              <c:numCache>
                <c:formatCode>_([$€-2]\ * #,##0.00_);_([$€-2]\ * \(#,##0.00\);_([$€-2]\ * "-"??_);_(@_)</c:formatCode>
                <c:ptCount val="4"/>
                <c:pt idx="0">
                  <c:v>2460</c:v>
                </c:pt>
                <c:pt idx="1">
                  <c:v>1468</c:v>
                </c:pt>
                <c:pt idx="2">
                  <c:v>2616</c:v>
                </c:pt>
                <c:pt idx="3">
                  <c:v>1817</c:v>
                </c:pt>
              </c:numCache>
            </c:numRef>
          </c:val>
        </c:ser>
        <c:ser>
          <c:idx val="5"/>
          <c:order val="5"/>
          <c:tx>
            <c:strRef>
              <c:f>'Ejercicio_Gráficos#1'!$A$16</c:f>
              <c:strCache>
                <c:ptCount val="1"/>
                <c:pt idx="0">
                  <c:v>Suministros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'Ejercicio_Gráficos#1'!$B$16:$E$16</c:f>
              <c:numCache>
                <c:formatCode>_([$€-2]\ * #,##0.00_);_([$€-2]\ * \(#,##0.00\);_([$€-2]\ * "-"??_);_(@_)</c:formatCode>
                <c:ptCount val="4"/>
                <c:pt idx="0">
                  <c:v>750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6"/>
          <c:order val="6"/>
          <c:tx>
            <c:strRef>
              <c:f>'Ejercicio_Gráficos#1'!$A$17</c:f>
              <c:strCache>
                <c:ptCount val="1"/>
                <c:pt idx="0">
                  <c:v>Alquileres y Cánones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'Ejercicio_Gráficos#1'!$B$17:$E$17</c:f>
              <c:numCache>
                <c:formatCode>_([$€-2]\ * #,##0.00_);_([$€-2]\ * \(#,##0.00\);_([$€-2]\ * "-"??_);_(@_)</c:formatCode>
                <c:ptCount val="4"/>
                <c:pt idx="0">
                  <c:v>5100</c:v>
                </c:pt>
                <c:pt idx="1">
                  <c:v>5100</c:v>
                </c:pt>
                <c:pt idx="2">
                  <c:v>5100</c:v>
                </c:pt>
                <c:pt idx="3">
                  <c:v>5100</c:v>
                </c:pt>
              </c:numCache>
            </c:numRef>
          </c:val>
        </c:ser>
        <c:ser>
          <c:idx val="7"/>
          <c:order val="7"/>
          <c:tx>
            <c:strRef>
              <c:f>'Ejercicio_Gráficos#1'!$A$18</c:f>
              <c:strCache>
                <c:ptCount val="1"/>
                <c:pt idx="0">
                  <c:v>Gastos Financieros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'Ejercicio_Gráficos#1'!$B$18:$E$18</c:f>
              <c:numCache>
                <c:formatCode>_([$€-2]\ * #,##0.00_);_([$€-2]\ * \(#,##0.00\);_([$€-2]\ * "-"??_);_(@_)</c:formatCode>
                <c:ptCount val="4"/>
                <c:pt idx="0">
                  <c:v>875</c:v>
                </c:pt>
                <c:pt idx="1">
                  <c:v>979</c:v>
                </c:pt>
                <c:pt idx="2">
                  <c:v>438</c:v>
                </c:pt>
                <c:pt idx="3">
                  <c:v>679</c:v>
                </c:pt>
              </c:numCache>
            </c:numRef>
          </c:val>
        </c:ser>
        <c:ser>
          <c:idx val="8"/>
          <c:order val="8"/>
          <c:tx>
            <c:strRef>
              <c:f>'Ejercicio_Gráficos#1'!$A$19</c:f>
              <c:strCache>
                <c:ptCount val="1"/>
                <c:pt idx="0">
                  <c:v>Primas de Seguros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'Ejercicio_Gráficos#1'!$B$19:$E$19</c:f>
              <c:numCache>
                <c:formatCode>_([$€-2]\ * #,##0.00_);_([$€-2]\ * \(#,##0.00\);_([$€-2]\ * "-"??_);_(@_)</c:formatCode>
                <c:ptCount val="4"/>
                <c:pt idx="0">
                  <c:v>842</c:v>
                </c:pt>
                <c:pt idx="1">
                  <c:v>842</c:v>
                </c:pt>
                <c:pt idx="2">
                  <c:v>842</c:v>
                </c:pt>
                <c:pt idx="3">
                  <c:v>842</c:v>
                </c:pt>
              </c:numCache>
            </c:numRef>
          </c:val>
        </c:ser>
        <c:ser>
          <c:idx val="9"/>
          <c:order val="9"/>
          <c:tx>
            <c:strRef>
              <c:f>'Ejercicio_Gráficos#1'!$A$20</c:f>
              <c:strCache>
                <c:ptCount val="1"/>
                <c:pt idx="0">
                  <c:v>Tributos no estatales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'Ejercicio_Gráficos#1'!$B$20:$E$20</c:f>
              <c:numCache>
                <c:formatCode>_([$€-2]\ * #,##0.00_);_([$€-2]\ * \(#,##0.00\);_([$€-2]\ * "-"??_);_(@_)</c:formatCode>
                <c:ptCount val="4"/>
                <c:pt idx="0">
                  <c:v>951</c:v>
                </c:pt>
                <c:pt idx="1">
                  <c:v>349</c:v>
                </c:pt>
                <c:pt idx="2">
                  <c:v>1342</c:v>
                </c:pt>
                <c:pt idx="3">
                  <c:v>1065</c:v>
                </c:pt>
              </c:numCache>
            </c:numRef>
          </c:val>
        </c:ser>
        <c:ser>
          <c:idx val="10"/>
          <c:order val="10"/>
          <c:tx>
            <c:strRef>
              <c:f>'Ejercicio_Gráficos#1'!$A$21</c:f>
              <c:strCache>
                <c:ptCount val="1"/>
                <c:pt idx="0">
                  <c:v>Repar. Y Conserv.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'Ejercicio_Gráficos#1'!$B$21:$E$21</c:f>
              <c:numCache>
                <c:formatCode>_([$€-2]\ * #,##0.00_);_([$€-2]\ * \(#,##0.00\);_([$€-2]\ * "-"??_);_(@_)</c:formatCode>
                <c:ptCount val="4"/>
                <c:pt idx="0">
                  <c:v>1278</c:v>
                </c:pt>
                <c:pt idx="1">
                  <c:v>1075</c:v>
                </c:pt>
                <c:pt idx="2">
                  <c:v>944</c:v>
                </c:pt>
                <c:pt idx="3">
                  <c:v>1621</c:v>
                </c:pt>
              </c:numCache>
            </c:numRef>
          </c:val>
        </c:ser>
        <c:ser>
          <c:idx val="11"/>
          <c:order val="11"/>
          <c:tx>
            <c:strRef>
              <c:f>'Ejercicio_Gráficos#1'!$A$22</c:f>
              <c:strCache>
                <c:ptCount val="1"/>
                <c:pt idx="0">
                  <c:v>Otros Gastos 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'Ejercicio_Gráficos#1'!$B$22:$E$22</c:f>
              <c:numCache>
                <c:formatCode>_([$€-2]\ * #,##0.00_);_([$€-2]\ * \(#,##0.00\);_([$€-2]\ * "-"??_);_(@_)</c:formatCode>
                <c:ptCount val="4"/>
                <c:pt idx="0">
                  <c:v>2324</c:v>
                </c:pt>
                <c:pt idx="1">
                  <c:v>1985</c:v>
                </c:pt>
                <c:pt idx="2">
                  <c:v>2480</c:v>
                </c:pt>
                <c:pt idx="3">
                  <c:v>2237</c:v>
                </c:pt>
              </c:numCache>
            </c:numRef>
          </c:val>
        </c:ser>
        <c:ser>
          <c:idx val="12"/>
          <c:order val="12"/>
          <c:tx>
            <c:strRef>
              <c:f>'Ejercicio_Gráficos#1'!$A$23</c:f>
              <c:strCache>
                <c:ptCount val="1"/>
                <c:pt idx="0">
                  <c:v>Ventas e Ingresos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'Ejercicio_Gráficos#1'!$B$23:$E$23</c:f>
              <c:numCache>
                <c:formatCode>_([$€-2]\ * #,##0.00_);_([$€-2]\ * \(#,##0.00\);_([$€-2]\ * "-"??_);_(@_)</c:formatCode>
                <c:ptCount val="4"/>
                <c:pt idx="0">
                  <c:v>36470</c:v>
                </c:pt>
                <c:pt idx="1">
                  <c:v>34616</c:v>
                </c:pt>
                <c:pt idx="2">
                  <c:v>43717</c:v>
                </c:pt>
                <c:pt idx="3">
                  <c:v>36375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531196888"/>
        <c:axId val="531195712"/>
        <c:axId val="542399680"/>
      </c:bar3DChart>
      <c:catAx>
        <c:axId val="531196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5712"/>
        <c:crosses val="autoZero"/>
        <c:auto val="1"/>
        <c:lblAlgn val="ctr"/>
        <c:lblOffset val="100"/>
        <c:noMultiLvlLbl val="0"/>
      </c:catAx>
      <c:valAx>
        <c:axId val="5311957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_([$€-2]\ * #,##0.00_);_([$€-2]\ * \(#,##0.00\);_([$€-2]\ * &quot;-&quot;??_);_(@_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6888"/>
        <c:crosses val="autoZero"/>
        <c:crossBetween val="between"/>
      </c:valAx>
      <c:serAx>
        <c:axId val="542399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5712"/>
        <c:crosses val="autoZero"/>
      </c:ser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Ventas</a:t>
            </a:r>
            <a:r>
              <a:rPr lang="es-ES" baseline="0"/>
              <a:t> Año 2.015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'Ejercicio_Gráficos#1'!$B$7:$E$7</c:f>
              <c:strCache>
                <c:ptCount val="4"/>
                <c:pt idx="0">
                  <c:v>T I</c:v>
                </c:pt>
                <c:pt idx="1">
                  <c:v>T II</c:v>
                </c:pt>
                <c:pt idx="2">
                  <c:v>T III</c:v>
                </c:pt>
                <c:pt idx="3">
                  <c:v>T IV</c:v>
                </c:pt>
              </c:strCache>
            </c:strRef>
          </c:cat>
          <c:val>
            <c:numRef>
              <c:f>'Ejercicio_Gráficos#1'!$B$24:$E$24</c:f>
              <c:numCache>
                <c:formatCode>_([$€-2]\ * #,##0.00_);_([$€-2]\ * \(#,##0.00\);_([$€-2]\ * "-"??_);_(@_)</c:formatCode>
                <c:ptCount val="4"/>
                <c:pt idx="0">
                  <c:v>67705</c:v>
                </c:pt>
                <c:pt idx="1">
                  <c:v>63614</c:v>
                </c:pt>
                <c:pt idx="2">
                  <c:v>77913</c:v>
                </c:pt>
                <c:pt idx="3">
                  <c:v>70861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Ventas Ejercicio</a:t>
            </a:r>
            <a:r>
              <a:rPr lang="es-CO" baseline="0"/>
              <a:t> 2.015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'Ejercicio_Gráficos#2.1'!$A$7</c:f>
              <c:strCache>
                <c:ptCount val="1"/>
                <c:pt idx="0">
                  <c:v>Hotel Gran Canaria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'Ejercicio_Gráficos#2.1'!$B$7:$N$7</c:f>
              <c:numCache>
                <c:formatCode>_([$€-2]\ * #,##0.00_);_([$€-2]\ * \(#,##0.00\);_([$€-2]\ * "-"??_);_(@_)</c:formatCode>
                <c:ptCount val="13"/>
                <c:pt idx="1">
                  <c:v>780735</c:v>
                </c:pt>
                <c:pt idx="2">
                  <c:v>1001980</c:v>
                </c:pt>
                <c:pt idx="3">
                  <c:v>215166</c:v>
                </c:pt>
                <c:pt idx="4">
                  <c:v>146331</c:v>
                </c:pt>
                <c:pt idx="5">
                  <c:v>844592</c:v>
                </c:pt>
                <c:pt idx="6">
                  <c:v>318429</c:v>
                </c:pt>
                <c:pt idx="7">
                  <c:v>890811</c:v>
                </c:pt>
                <c:pt idx="8">
                  <c:v>176038</c:v>
                </c:pt>
                <c:pt idx="9">
                  <c:v>786759</c:v>
                </c:pt>
                <c:pt idx="10">
                  <c:v>1128468</c:v>
                </c:pt>
                <c:pt idx="11">
                  <c:v>1141183</c:v>
                </c:pt>
                <c:pt idx="12">
                  <c:v>431001</c:v>
                </c:pt>
              </c:numCache>
            </c:numRef>
          </c:val>
        </c:ser>
        <c:ser>
          <c:idx val="1"/>
          <c:order val="1"/>
          <c:tx>
            <c:strRef>
              <c:f>'Ejercicio_Gráficos#2.1'!$A$8</c:f>
              <c:strCache>
                <c:ptCount val="1"/>
                <c:pt idx="0">
                  <c:v>Hotel Punta Cana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'Ejercicio_Gráficos#2.1'!$B$8:$N$8</c:f>
              <c:numCache>
                <c:formatCode>_([$€-2]\ * #,##0.00_);_([$€-2]\ * \(#,##0.00\);_([$€-2]\ * "-"??_);_(@_)</c:formatCode>
                <c:ptCount val="13"/>
                <c:pt idx="1">
                  <c:v>1065082</c:v>
                </c:pt>
                <c:pt idx="2">
                  <c:v>1108488</c:v>
                </c:pt>
                <c:pt idx="3">
                  <c:v>284924</c:v>
                </c:pt>
                <c:pt idx="4">
                  <c:v>245557</c:v>
                </c:pt>
                <c:pt idx="5">
                  <c:v>1109657</c:v>
                </c:pt>
                <c:pt idx="6">
                  <c:v>440554</c:v>
                </c:pt>
                <c:pt idx="7">
                  <c:v>706325</c:v>
                </c:pt>
                <c:pt idx="8">
                  <c:v>521352</c:v>
                </c:pt>
                <c:pt idx="9">
                  <c:v>772201</c:v>
                </c:pt>
                <c:pt idx="10">
                  <c:v>417903</c:v>
                </c:pt>
                <c:pt idx="11">
                  <c:v>514286</c:v>
                </c:pt>
                <c:pt idx="12">
                  <c:v>437832</c:v>
                </c:pt>
              </c:numCache>
            </c:numRef>
          </c:val>
        </c:ser>
        <c:ser>
          <c:idx val="2"/>
          <c:order val="2"/>
          <c:tx>
            <c:strRef>
              <c:f>'Ejercicio_Gráficos#2.1'!$A$9</c:f>
              <c:strCache>
                <c:ptCount val="1"/>
                <c:pt idx="0">
                  <c:v>Hotel Vigo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'Ejercicio_Gráficos#2.1'!$B$9:$N$9</c:f>
              <c:numCache>
                <c:formatCode>_([$€-2]\ * #,##0.00_);_([$€-2]\ * \(#,##0.00\);_([$€-2]\ * "-"??_);_(@_)</c:formatCode>
                <c:ptCount val="13"/>
                <c:pt idx="1">
                  <c:v>809697</c:v>
                </c:pt>
                <c:pt idx="2">
                  <c:v>990145</c:v>
                </c:pt>
                <c:pt idx="3">
                  <c:v>690121</c:v>
                </c:pt>
                <c:pt idx="4">
                  <c:v>856294</c:v>
                </c:pt>
                <c:pt idx="5">
                  <c:v>945483</c:v>
                </c:pt>
                <c:pt idx="6">
                  <c:v>1174216</c:v>
                </c:pt>
                <c:pt idx="7">
                  <c:v>640631</c:v>
                </c:pt>
                <c:pt idx="8">
                  <c:v>724624</c:v>
                </c:pt>
                <c:pt idx="9">
                  <c:v>1073850</c:v>
                </c:pt>
                <c:pt idx="10">
                  <c:v>187378</c:v>
                </c:pt>
                <c:pt idx="11">
                  <c:v>1023867</c:v>
                </c:pt>
                <c:pt idx="12">
                  <c:v>1172700</c:v>
                </c:pt>
              </c:numCache>
            </c:numRef>
          </c:val>
        </c:ser>
        <c:ser>
          <c:idx val="3"/>
          <c:order val="3"/>
          <c:tx>
            <c:strRef>
              <c:f>'Ejercicio_Gráficos#2.1'!$A$10</c:f>
              <c:strCache>
                <c:ptCount val="1"/>
                <c:pt idx="0">
                  <c:v>Hotel Barcelona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'Ejercicio_Gráficos#2.1'!$B$10:$N$10</c:f>
              <c:numCache>
                <c:formatCode>_([$€-2]\ * #,##0.00_);_([$€-2]\ * \(#,##0.00\);_([$€-2]\ * "-"??_);_(@_)</c:formatCode>
                <c:ptCount val="13"/>
                <c:pt idx="1">
                  <c:v>246646</c:v>
                </c:pt>
                <c:pt idx="2">
                  <c:v>337846</c:v>
                </c:pt>
                <c:pt idx="3">
                  <c:v>988736</c:v>
                </c:pt>
                <c:pt idx="4">
                  <c:v>518280</c:v>
                </c:pt>
                <c:pt idx="5">
                  <c:v>945476</c:v>
                </c:pt>
                <c:pt idx="6">
                  <c:v>275670</c:v>
                </c:pt>
                <c:pt idx="7">
                  <c:v>973538</c:v>
                </c:pt>
                <c:pt idx="8">
                  <c:v>1110999</c:v>
                </c:pt>
                <c:pt idx="9">
                  <c:v>553061</c:v>
                </c:pt>
                <c:pt idx="10">
                  <c:v>1176009</c:v>
                </c:pt>
                <c:pt idx="11">
                  <c:v>163118</c:v>
                </c:pt>
                <c:pt idx="12">
                  <c:v>118608</c:v>
                </c:pt>
              </c:numCache>
            </c:numRef>
          </c:val>
        </c:ser>
        <c:ser>
          <c:idx val="4"/>
          <c:order val="4"/>
          <c:tx>
            <c:strRef>
              <c:f>'Ejercicio_Gráficos#2.1'!$A$11</c:f>
              <c:strCache>
                <c:ptCount val="1"/>
                <c:pt idx="0">
                  <c:v>Hotel Madrid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'Ejercicio_Gráficos#2.1'!$B$11:$N$11</c:f>
              <c:numCache>
                <c:formatCode>_([$€-2]\ * #,##0.00_);_([$€-2]\ * \(#,##0.00\);_([$€-2]\ * "-"??_);_(@_)</c:formatCode>
                <c:ptCount val="13"/>
                <c:pt idx="1">
                  <c:v>297233</c:v>
                </c:pt>
                <c:pt idx="2">
                  <c:v>982557</c:v>
                </c:pt>
                <c:pt idx="3">
                  <c:v>1163973</c:v>
                </c:pt>
                <c:pt idx="4">
                  <c:v>1193002</c:v>
                </c:pt>
                <c:pt idx="5">
                  <c:v>1095021</c:v>
                </c:pt>
                <c:pt idx="6">
                  <c:v>1154489</c:v>
                </c:pt>
                <c:pt idx="7">
                  <c:v>435383</c:v>
                </c:pt>
                <c:pt idx="8">
                  <c:v>865312</c:v>
                </c:pt>
                <c:pt idx="9">
                  <c:v>1002998</c:v>
                </c:pt>
                <c:pt idx="10">
                  <c:v>236648</c:v>
                </c:pt>
                <c:pt idx="11">
                  <c:v>872335</c:v>
                </c:pt>
                <c:pt idx="12">
                  <c:v>947804</c:v>
                </c:pt>
              </c:numCache>
            </c:numRef>
          </c:val>
        </c:ser>
        <c:ser>
          <c:idx val="5"/>
          <c:order val="5"/>
          <c:tx>
            <c:strRef>
              <c:f>'Ejercicio_Gráficos#2.1'!$A$12</c:f>
              <c:strCache>
                <c:ptCount val="1"/>
                <c:pt idx="0">
                  <c:v>Hotel Fuerteventura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'Ejercicio_Gráficos#2.1'!$B$12:$N$12</c:f>
              <c:numCache>
                <c:formatCode>_([$€-2]\ * #,##0.00_);_([$€-2]\ * \(#,##0.00\);_([$€-2]\ * "-"??_);_(@_)</c:formatCode>
                <c:ptCount val="13"/>
                <c:pt idx="1">
                  <c:v>349350</c:v>
                </c:pt>
                <c:pt idx="2">
                  <c:v>695577</c:v>
                </c:pt>
                <c:pt idx="3">
                  <c:v>144505</c:v>
                </c:pt>
                <c:pt idx="4">
                  <c:v>184525</c:v>
                </c:pt>
                <c:pt idx="5">
                  <c:v>479291</c:v>
                </c:pt>
                <c:pt idx="6">
                  <c:v>838825</c:v>
                </c:pt>
                <c:pt idx="7">
                  <c:v>372685</c:v>
                </c:pt>
                <c:pt idx="8">
                  <c:v>752793</c:v>
                </c:pt>
                <c:pt idx="9">
                  <c:v>431694</c:v>
                </c:pt>
                <c:pt idx="10">
                  <c:v>931605</c:v>
                </c:pt>
                <c:pt idx="11">
                  <c:v>280451</c:v>
                </c:pt>
                <c:pt idx="12">
                  <c:v>725407</c:v>
                </c:pt>
              </c:numCache>
            </c:numRef>
          </c:val>
        </c:ser>
        <c:ser>
          <c:idx val="6"/>
          <c:order val="6"/>
          <c:tx>
            <c:strRef>
              <c:f>'Ejercicio_Gráficos#2.1'!$A$13</c:f>
              <c:strCache>
                <c:ptCount val="1"/>
                <c:pt idx="0">
                  <c:v>Hotel Valencia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cat>
            <c:strRef>
              <c:f>'Ejercicio_Gráficos#2.1'!$C$6:$N$6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'Ejercicio_Gráficos#2.1'!$B$13:$N$13</c:f>
              <c:numCache>
                <c:formatCode>_([$€-2]\ * #,##0.00_);_([$€-2]\ * \(#,##0.00\);_([$€-2]\ * "-"??_);_(@_)</c:formatCode>
                <c:ptCount val="13"/>
                <c:pt idx="1">
                  <c:v>859922</c:v>
                </c:pt>
                <c:pt idx="2">
                  <c:v>728936</c:v>
                </c:pt>
                <c:pt idx="3">
                  <c:v>163693</c:v>
                </c:pt>
                <c:pt idx="4">
                  <c:v>583260</c:v>
                </c:pt>
                <c:pt idx="5">
                  <c:v>730643</c:v>
                </c:pt>
                <c:pt idx="6">
                  <c:v>540777</c:v>
                </c:pt>
                <c:pt idx="7">
                  <c:v>554434</c:v>
                </c:pt>
                <c:pt idx="8">
                  <c:v>536188</c:v>
                </c:pt>
                <c:pt idx="9">
                  <c:v>990821</c:v>
                </c:pt>
                <c:pt idx="10">
                  <c:v>695455</c:v>
                </c:pt>
                <c:pt idx="11">
                  <c:v>582112</c:v>
                </c:pt>
                <c:pt idx="12">
                  <c:v>318387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194928"/>
        <c:axId val="531200808"/>
        <c:axId val="390512664"/>
      </c:area3DChart>
      <c:catAx>
        <c:axId val="53119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200808"/>
        <c:crosses val="autoZero"/>
        <c:auto val="1"/>
        <c:lblAlgn val="ctr"/>
        <c:lblOffset val="100"/>
        <c:noMultiLvlLbl val="0"/>
      </c:catAx>
      <c:valAx>
        <c:axId val="53120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194928"/>
        <c:crosses val="autoZero"/>
        <c:crossBetween val="midCat"/>
      </c:valAx>
      <c:serAx>
        <c:axId val="3905126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1200808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'Ejercicio_Gráficos#3'!$A$2</c:f>
              <c:strCache>
                <c:ptCount val="1"/>
                <c:pt idx="0">
                  <c:v>Juan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'Ejercicio_Gráficos#3'!$B$2:$E$2</c:f>
              <c:numCache>
                <c:formatCode>0.00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'Ejercicio_Gráficos#3'!$A$3</c:f>
              <c:strCache>
                <c:ptCount val="1"/>
                <c:pt idx="0">
                  <c:v>Pedro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'Ejercicio_Gráficos#3'!$B$3:$E$3</c:f>
              <c:numCache>
                <c:formatCode>0.00</c:formatCode>
                <c:ptCount val="4"/>
                <c:pt idx="0">
                  <c:v>10</c:v>
                </c:pt>
                <c:pt idx="1">
                  <c:v>1</c:v>
                </c:pt>
                <c:pt idx="2">
                  <c:v>5</c:v>
                </c:pt>
                <c:pt idx="3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'Ejercicio_Gráficos#3'!$A$4</c:f>
              <c:strCache>
                <c:ptCount val="1"/>
                <c:pt idx="0">
                  <c:v>Javier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'Ejercicio_Gráficos#3'!$B$4:$E$4</c:f>
              <c:numCache>
                <c:formatCode>0.00</c:formatCode>
                <c:ptCount val="4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'Ejercicio_Gráficos#3'!$A$5</c:f>
              <c:strCache>
                <c:ptCount val="1"/>
                <c:pt idx="0">
                  <c:v>Paula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'Ejercicio_Gráficos#3'!$B$5:$E$5</c:f>
              <c:numCache>
                <c:formatCode>0.00</c:formatCode>
                <c:ptCount val="4"/>
                <c:pt idx="0">
                  <c:v>6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'Ejercicio_Gráficos#3'!$A$6</c:f>
              <c:strCache>
                <c:ptCount val="1"/>
                <c:pt idx="0">
                  <c:v>María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'Ejercicio_Gráficos#3'!$B$6:$E$6</c:f>
              <c:numCache>
                <c:formatCode>0.00</c:formatCode>
                <c:ptCount val="4"/>
                <c:pt idx="0">
                  <c:v>1</c:v>
                </c:pt>
                <c:pt idx="1">
                  <c:v>6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'Ejercicio_Gráficos#3'!$A$7</c:f>
              <c:strCache>
                <c:ptCount val="1"/>
                <c:pt idx="0">
                  <c:v>Belen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'Ejercicio_Gráficos#3'!$B$1:$E$1</c:f>
              <c:strCache>
                <c:ptCount val="4"/>
                <c:pt idx="0">
                  <c:v>Nota 1</c:v>
                </c:pt>
                <c:pt idx="1">
                  <c:v>Nota 2</c:v>
                </c:pt>
                <c:pt idx="2">
                  <c:v>Nota 3</c:v>
                </c:pt>
                <c:pt idx="3">
                  <c:v> Nota 4</c:v>
                </c:pt>
              </c:strCache>
            </c:strRef>
          </c:cat>
          <c:val>
            <c:numRef>
              <c:f>'Ejercicio_Gráficos#3'!$B$7:$E$7</c:f>
              <c:numCache>
                <c:formatCode>0.00</c:formatCode>
                <c:ptCount val="4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36256"/>
        <c:axId val="498728808"/>
      </c:lineChart>
      <c:catAx>
        <c:axId val="498736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98728808"/>
        <c:crosses val="autoZero"/>
        <c:auto val="1"/>
        <c:lblAlgn val="ctr"/>
        <c:lblOffset val="100"/>
        <c:noMultiLvlLbl val="0"/>
      </c:catAx>
      <c:valAx>
        <c:axId val="49872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6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600" b="1"/>
              <a:t>Cotización Banco Popular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'Ejercicio_Gráficos#4'!$B$3:$B$7</c:f>
              <c:numCache>
                <c:formatCode>#,##0.00</c:formatCode>
                <c:ptCount val="5"/>
                <c:pt idx="0">
                  <c:v>16170</c:v>
                </c:pt>
                <c:pt idx="1">
                  <c:v>38735</c:v>
                </c:pt>
                <c:pt idx="2">
                  <c:v>46760</c:v>
                </c:pt>
                <c:pt idx="3">
                  <c:v>35838</c:v>
                </c:pt>
                <c:pt idx="4">
                  <c:v>36605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740176"/>
        <c:axId val="498739000"/>
      </c:barChart>
      <c:stockChart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'Ejercicio_Gráficos#4'!$C$3:$C$7</c:f>
              <c:numCache>
                <c:formatCode>0.00</c:formatCode>
                <c:ptCount val="5"/>
                <c:pt idx="0">
                  <c:v>0.7</c:v>
                </c:pt>
                <c:pt idx="1">
                  <c:v>0.92</c:v>
                </c:pt>
                <c:pt idx="2">
                  <c:v>0.71</c:v>
                </c:pt>
                <c:pt idx="3">
                  <c:v>0.7</c:v>
                </c:pt>
                <c:pt idx="4">
                  <c:v>0.82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'Ejercicio_Gráficos#4'!$D$3:$D$7</c:f>
              <c:numCache>
                <c:formatCode>0.00</c:formatCode>
                <c:ptCount val="5"/>
                <c:pt idx="0">
                  <c:v>0.95</c:v>
                </c:pt>
                <c:pt idx="1">
                  <c:v>0.83</c:v>
                </c:pt>
                <c:pt idx="2">
                  <c:v>0.87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'Ejercicio_Gráficos#4'!$E$3:$E$7</c:f>
              <c:numCache>
                <c:formatCode>0.00</c:formatCode>
                <c:ptCount val="5"/>
                <c:pt idx="0">
                  <c:v>0.71</c:v>
                </c:pt>
                <c:pt idx="1">
                  <c:v>0.78</c:v>
                </c:pt>
                <c:pt idx="2">
                  <c:v>0.75</c:v>
                </c:pt>
                <c:pt idx="3">
                  <c:v>0.79</c:v>
                </c:pt>
                <c:pt idx="4">
                  <c:v>0.79</c:v>
                </c:pt>
              </c:numCache>
            </c:numRef>
          </c:val>
          <c:smooth val="0"/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'Ejercicio_Gráficos#4'!$A$3:$A$7</c:f>
              <c:numCache>
                <c:formatCode>m/d/yyyy</c:formatCode>
                <c:ptCount val="5"/>
                <c:pt idx="0">
                  <c:v>42077</c:v>
                </c:pt>
                <c:pt idx="1">
                  <c:v>42078</c:v>
                </c:pt>
                <c:pt idx="2">
                  <c:v>42079</c:v>
                </c:pt>
                <c:pt idx="3">
                  <c:v>42080</c:v>
                </c:pt>
                <c:pt idx="4">
                  <c:v>42081</c:v>
                </c:pt>
              </c:numCache>
            </c:numRef>
          </c:cat>
          <c:val>
            <c:numRef>
              <c:f>'Ejercicio_Gráficos#4'!$F$3:$F$7</c:f>
              <c:numCache>
                <c:formatCode>0.00</c:formatCode>
                <c:ptCount val="5"/>
                <c:pt idx="0">
                  <c:v>0.79</c:v>
                </c:pt>
                <c:pt idx="1">
                  <c:v>0.9</c:v>
                </c:pt>
                <c:pt idx="2">
                  <c:v>0.73</c:v>
                </c:pt>
                <c:pt idx="3">
                  <c:v>0.8</c:v>
                </c:pt>
                <c:pt idx="4">
                  <c:v>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498730768"/>
        <c:axId val="498729592"/>
      </c:stockChart>
      <c:dateAx>
        <c:axId val="4987401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9000"/>
        <c:crosses val="autoZero"/>
        <c:auto val="1"/>
        <c:lblOffset val="100"/>
        <c:baseTimeUnit val="days"/>
      </c:dateAx>
      <c:valAx>
        <c:axId val="4987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40176"/>
        <c:crosses val="autoZero"/>
        <c:crossBetween val="between"/>
      </c:valAx>
      <c:valAx>
        <c:axId val="498729592"/>
        <c:scaling>
          <c:orientation val="minMax"/>
          <c:max val="0.95000000000000007"/>
          <c:min val="0.70000000000000007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8730768"/>
        <c:crosses val="max"/>
        <c:crossBetween val="between"/>
      </c:valAx>
      <c:dateAx>
        <c:axId val="49873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87295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4</xdr:row>
      <xdr:rowOff>114300</xdr:rowOff>
    </xdr:from>
    <xdr:to>
      <xdr:col>20</xdr:col>
      <xdr:colOff>238125</xdr:colOff>
      <xdr:row>30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24</xdr:row>
      <xdr:rowOff>180975</xdr:rowOff>
    </xdr:from>
    <xdr:to>
      <xdr:col>4</xdr:col>
      <xdr:colOff>361950</xdr:colOff>
      <xdr:row>39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1</xdr:row>
      <xdr:rowOff>171450</xdr:rowOff>
    </xdr:from>
    <xdr:to>
      <xdr:col>14</xdr:col>
      <xdr:colOff>190500</xdr:colOff>
      <xdr:row>26</xdr:row>
      <xdr:rowOff>138114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500061</xdr:colOff>
      <xdr:row>7</xdr:row>
      <xdr:rowOff>147637</xdr:rowOff>
    </xdr:from>
    <xdr:to>
      <xdr:col>8</xdr:col>
      <xdr:colOff>514349</xdr:colOff>
      <xdr:row>27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704849</xdr:colOff>
      <xdr:row>7</xdr:row>
      <xdr:rowOff>133350</xdr:rowOff>
    </xdr:from>
    <xdr:to>
      <xdr:col>9</xdr:col>
      <xdr:colOff>742950</xdr:colOff>
      <xdr:row>30</xdr:row>
      <xdr:rowOff>38100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3" displayName="Tabla3" ref="C6:N13" totalsRowShown="0" headerRowDxfId="20" dataDxfId="19">
  <tableColumns count="12">
    <tableColumn id="1" name="Enero" dataDxfId="18">
      <calculatedColumnFormula>INT(RANDBETWEEN(100000,1200000))</calculatedColumnFormula>
    </tableColumn>
    <tableColumn id="2" name="Febrero" dataDxfId="17">
      <calculatedColumnFormula>INT(RANDBETWEEN(100000,1200000))</calculatedColumnFormula>
    </tableColumn>
    <tableColumn id="3" name="Marzo" dataDxfId="16">
      <calculatedColumnFormula>INT(RANDBETWEEN(100000,1200000))</calculatedColumnFormula>
    </tableColumn>
    <tableColumn id="4" name="Abril" dataDxfId="15">
      <calculatedColumnFormula>INT(RANDBETWEEN(100000,1200000))</calculatedColumnFormula>
    </tableColumn>
    <tableColumn id="5" name="Mayo" dataDxfId="14">
      <calculatedColumnFormula>INT(RANDBETWEEN(100000,1200000))</calculatedColumnFormula>
    </tableColumn>
    <tableColumn id="6" name="Junio" dataDxfId="13">
      <calculatedColumnFormula>INT(RANDBETWEEN(100000,1200000))</calculatedColumnFormula>
    </tableColumn>
    <tableColumn id="7" name="Julio" dataDxfId="12">
      <calculatedColumnFormula>INT(RANDBETWEEN(100000,1200000))</calculatedColumnFormula>
    </tableColumn>
    <tableColumn id="8" name="Agosto" dataDxfId="11">
      <calculatedColumnFormula>INT(RANDBETWEEN(100000,1200000))</calculatedColumnFormula>
    </tableColumn>
    <tableColumn id="9" name="Septiembre" dataDxfId="10">
      <calculatedColumnFormula>INT(RANDBETWEEN(100000,1200000))</calculatedColumnFormula>
    </tableColumn>
    <tableColumn id="10" name="Octubre" dataDxfId="9">
      <calculatedColumnFormula>INT(RANDBETWEEN(100000,1200000))</calculatedColumnFormula>
    </tableColumn>
    <tableColumn id="11" name="Noviembre" dataDxfId="8">
      <calculatedColumnFormula>INT(RANDBETWEEN(100000,1200000))</calculatedColumnFormula>
    </tableColumn>
    <tableColumn id="12" name="Diciembre" dataDxfId="7">
      <calculatedColumnFormula>INT(RANDBETWEEN(100000,1200000))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a9" displayName="Tabla9" ref="A1:G7" totalsRowShown="0">
  <tableColumns count="7">
    <tableColumn id="1" name="Alumnos" dataDxfId="6"/>
    <tableColumn id="2" name="Nota 1" dataDxfId="5">
      <calculatedColumnFormula>RANDBETWEEN(1,10)</calculatedColumnFormula>
    </tableColumn>
    <tableColumn id="3" name="Nota 2" dataDxfId="4">
      <calculatedColumnFormula>RANDBETWEEN(1,10)</calculatedColumnFormula>
    </tableColumn>
    <tableColumn id="4" name="Nota 3" dataDxfId="3">
      <calculatedColumnFormula>RANDBETWEEN(1,10)</calculatedColumnFormula>
    </tableColumn>
    <tableColumn id="5" name=" Nota 4" dataDxfId="2">
      <calculatedColumnFormula>RANDBETWEEN(1,10)</calculatedColumnFormula>
    </tableColumn>
    <tableColumn id="6" name="Nota Media" dataDxfId="1">
      <calculatedColumnFormula>SUBTOTAL(1,B2:E2)</calculatedColumnFormula>
    </tableColumn>
    <tableColumn id="7" name="APRO_SUSP" dataDxfId="0">
      <calculatedColumnFormula>IF(F2&gt;=5,"Aprovado","Suspenso")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7" activeCellId="1" sqref="B24:E24 B7:E7"/>
    </sheetView>
  </sheetViews>
  <sheetFormatPr baseColWidth="10" defaultRowHeight="15" x14ac:dyDescent="0.25"/>
  <cols>
    <col min="1" max="1" width="29" bestFit="1" customWidth="1"/>
    <col min="2" max="5" width="12" bestFit="1" customWidth="1"/>
    <col min="6" max="6" width="16.140625" bestFit="1" customWidth="1"/>
    <col min="7" max="7" width="13.140625" bestFit="1" customWidth="1"/>
    <col min="8" max="8" width="11.85546875" bestFit="1" customWidth="1"/>
    <col min="9" max="9" width="13" bestFit="1" customWidth="1"/>
  </cols>
  <sheetData>
    <row r="2" spans="1:7" ht="21" x14ac:dyDescent="0.35">
      <c r="A2" s="1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5" spans="1:7" x14ac:dyDescent="0.25">
      <c r="A5" s="3"/>
    </row>
    <row r="6" spans="1:7" x14ac:dyDescent="0.25">
      <c r="B6" s="29" t="s">
        <v>3</v>
      </c>
      <c r="C6" s="29"/>
      <c r="D6" s="29"/>
      <c r="E6" s="29"/>
      <c r="F6" s="30" t="s">
        <v>4</v>
      </c>
      <c r="G6" s="31" t="s">
        <v>5</v>
      </c>
    </row>
    <row r="7" spans="1:7" x14ac:dyDescent="0.25">
      <c r="B7" s="4" t="s">
        <v>6</v>
      </c>
      <c r="C7" s="4" t="s">
        <v>7</v>
      </c>
      <c r="D7" s="4" t="s">
        <v>8</v>
      </c>
      <c r="E7" s="4" t="s">
        <v>9</v>
      </c>
      <c r="F7" s="30"/>
      <c r="G7" s="31"/>
    </row>
    <row r="9" spans="1:7" ht="15.75" x14ac:dyDescent="0.25">
      <c r="A9" s="5" t="s">
        <v>10</v>
      </c>
      <c r="B9" s="6"/>
      <c r="C9" s="6"/>
      <c r="D9" s="6"/>
      <c r="E9" s="6"/>
      <c r="F9" s="7"/>
      <c r="G9" s="6"/>
    </row>
    <row r="11" spans="1:7" x14ac:dyDescent="0.25">
      <c r="A11" s="8" t="s">
        <v>11</v>
      </c>
      <c r="B11" s="9">
        <v>6700</v>
      </c>
      <c r="C11" s="9">
        <v>6000</v>
      </c>
      <c r="D11" s="9">
        <v>9200</v>
      </c>
      <c r="E11" s="9">
        <v>9802</v>
      </c>
      <c r="F11" s="10">
        <f>SUBTOTAL(1,B11:E11)</f>
        <v>7925.5</v>
      </c>
      <c r="G11" s="9">
        <f>SUBTOTAL(9,B11:E11)</f>
        <v>31702</v>
      </c>
    </row>
    <row r="12" spans="1:7" x14ac:dyDescent="0.25">
      <c r="A12" s="8" t="s">
        <v>12</v>
      </c>
      <c r="B12" s="9">
        <v>375</v>
      </c>
      <c r="C12" s="9">
        <v>870</v>
      </c>
      <c r="D12" s="9">
        <v>904</v>
      </c>
      <c r="E12" s="9">
        <v>993</v>
      </c>
      <c r="F12" s="10">
        <f t="shared" ref="F12:F23" si="0">SUBTOTAL(1,B12:E12)</f>
        <v>785.5</v>
      </c>
      <c r="G12" s="9">
        <f t="shared" ref="G12:G23" si="1">SUBTOTAL(9,B12:E12)</f>
        <v>3142</v>
      </c>
    </row>
    <row r="13" spans="1:7" x14ac:dyDescent="0.25">
      <c r="A13" s="8" t="s">
        <v>13</v>
      </c>
      <c r="B13" s="9">
        <v>8100</v>
      </c>
      <c r="C13" s="9">
        <v>8100</v>
      </c>
      <c r="D13" s="9">
        <v>8100</v>
      </c>
      <c r="E13" s="9">
        <v>8100</v>
      </c>
      <c r="F13" s="10">
        <f t="shared" si="0"/>
        <v>8100</v>
      </c>
      <c r="G13" s="9">
        <f t="shared" si="1"/>
        <v>32400</v>
      </c>
    </row>
    <row r="14" spans="1:7" x14ac:dyDescent="0.25">
      <c r="A14" s="8" t="s">
        <v>14</v>
      </c>
      <c r="B14" s="9">
        <v>1480</v>
      </c>
      <c r="C14" s="9">
        <v>1480</v>
      </c>
      <c r="D14" s="9">
        <v>1480</v>
      </c>
      <c r="E14" s="9">
        <v>1480</v>
      </c>
      <c r="F14" s="10">
        <f t="shared" si="0"/>
        <v>1480</v>
      </c>
      <c r="G14" s="9">
        <f t="shared" si="1"/>
        <v>5920</v>
      </c>
    </row>
    <row r="15" spans="1:7" x14ac:dyDescent="0.25">
      <c r="A15" s="8" t="s">
        <v>15</v>
      </c>
      <c r="B15" s="9">
        <v>2460</v>
      </c>
      <c r="C15" s="9">
        <v>1468</v>
      </c>
      <c r="D15" s="9">
        <v>2616</v>
      </c>
      <c r="E15" s="9">
        <v>1817</v>
      </c>
      <c r="F15" s="10">
        <f t="shared" si="0"/>
        <v>2090.25</v>
      </c>
      <c r="G15" s="9">
        <f t="shared" si="1"/>
        <v>8361</v>
      </c>
    </row>
    <row r="16" spans="1:7" x14ac:dyDescent="0.25">
      <c r="A16" s="8" t="s">
        <v>16</v>
      </c>
      <c r="B16" s="9">
        <v>750</v>
      </c>
      <c r="C16" s="9">
        <v>750</v>
      </c>
      <c r="D16" s="9">
        <v>750</v>
      </c>
      <c r="E16" s="9">
        <v>750</v>
      </c>
      <c r="F16" s="10">
        <f t="shared" si="0"/>
        <v>750</v>
      </c>
      <c r="G16" s="9">
        <f t="shared" si="1"/>
        <v>3000</v>
      </c>
    </row>
    <row r="17" spans="1:9" x14ac:dyDescent="0.25">
      <c r="A17" s="8" t="s">
        <v>17</v>
      </c>
      <c r="B17" s="9">
        <v>5100</v>
      </c>
      <c r="C17" s="9">
        <v>5100</v>
      </c>
      <c r="D17" s="9">
        <v>5100</v>
      </c>
      <c r="E17" s="9">
        <v>5100</v>
      </c>
      <c r="F17" s="10">
        <f t="shared" si="0"/>
        <v>5100</v>
      </c>
      <c r="G17" s="9">
        <f t="shared" si="1"/>
        <v>20400</v>
      </c>
    </row>
    <row r="18" spans="1:9" x14ac:dyDescent="0.25">
      <c r="A18" s="8" t="s">
        <v>18</v>
      </c>
      <c r="B18" s="9">
        <v>875</v>
      </c>
      <c r="C18" s="9">
        <v>979</v>
      </c>
      <c r="D18" s="9">
        <v>438</v>
      </c>
      <c r="E18" s="9">
        <v>679</v>
      </c>
      <c r="F18" s="10">
        <f t="shared" si="0"/>
        <v>742.75</v>
      </c>
      <c r="G18" s="9">
        <f t="shared" si="1"/>
        <v>2971</v>
      </c>
    </row>
    <row r="19" spans="1:9" x14ac:dyDescent="0.25">
      <c r="A19" s="8" t="s">
        <v>19</v>
      </c>
      <c r="B19" s="9">
        <v>842</v>
      </c>
      <c r="C19" s="9">
        <v>842</v>
      </c>
      <c r="D19" s="9">
        <v>842</v>
      </c>
      <c r="E19" s="9">
        <v>842</v>
      </c>
      <c r="F19" s="10">
        <f t="shared" si="0"/>
        <v>842</v>
      </c>
      <c r="G19" s="9">
        <f t="shared" si="1"/>
        <v>3368</v>
      </c>
    </row>
    <row r="20" spans="1:9" x14ac:dyDescent="0.25">
      <c r="A20" s="8" t="s">
        <v>20</v>
      </c>
      <c r="B20" s="9">
        <v>951</v>
      </c>
      <c r="C20" s="9">
        <v>349</v>
      </c>
      <c r="D20" s="9">
        <v>1342</v>
      </c>
      <c r="E20" s="9">
        <v>1065</v>
      </c>
      <c r="F20" s="10">
        <f t="shared" si="0"/>
        <v>926.75</v>
      </c>
      <c r="G20" s="9">
        <f t="shared" si="1"/>
        <v>3707</v>
      </c>
    </row>
    <row r="21" spans="1:9" x14ac:dyDescent="0.25">
      <c r="A21" s="8" t="s">
        <v>21</v>
      </c>
      <c r="B21" s="9">
        <v>1278</v>
      </c>
      <c r="C21" s="9">
        <v>1075</v>
      </c>
      <c r="D21" s="9">
        <v>944</v>
      </c>
      <c r="E21" s="9">
        <v>1621</v>
      </c>
      <c r="F21" s="10">
        <f t="shared" si="0"/>
        <v>1229.5</v>
      </c>
      <c r="G21" s="9">
        <f t="shared" si="1"/>
        <v>4918</v>
      </c>
    </row>
    <row r="22" spans="1:9" x14ac:dyDescent="0.25">
      <c r="A22" s="8" t="s">
        <v>22</v>
      </c>
      <c r="B22" s="9">
        <v>2324</v>
      </c>
      <c r="C22" s="9">
        <v>1985</v>
      </c>
      <c r="D22" s="9">
        <v>2480</v>
      </c>
      <c r="E22" s="9">
        <v>2237</v>
      </c>
      <c r="F22" s="10">
        <f t="shared" si="0"/>
        <v>2256.5</v>
      </c>
      <c r="G22" s="9">
        <f t="shared" si="1"/>
        <v>9026</v>
      </c>
    </row>
    <row r="23" spans="1:9" x14ac:dyDescent="0.25">
      <c r="A23" s="8" t="s">
        <v>23</v>
      </c>
      <c r="B23" s="9">
        <v>36470</v>
      </c>
      <c r="C23" s="9">
        <v>34616</v>
      </c>
      <c r="D23" s="9">
        <v>43717</v>
      </c>
      <c r="E23" s="9">
        <v>36375</v>
      </c>
      <c r="F23" s="10">
        <f t="shared" si="0"/>
        <v>37794.5</v>
      </c>
      <c r="G23" s="9">
        <f t="shared" si="1"/>
        <v>151178</v>
      </c>
    </row>
    <row r="24" spans="1:9" x14ac:dyDescent="0.25">
      <c r="A24" s="11" t="s">
        <v>24</v>
      </c>
      <c r="B24" s="9">
        <f>SUM(B11:B23)</f>
        <v>67705</v>
      </c>
      <c r="C24" s="9">
        <f t="shared" ref="C24:E24" si="2">SUM(C11:C23)</f>
        <v>63614</v>
      </c>
      <c r="D24" s="9">
        <f t="shared" si="2"/>
        <v>77913</v>
      </c>
      <c r="E24" s="9">
        <f t="shared" si="2"/>
        <v>70861</v>
      </c>
      <c r="F24" s="10">
        <f>SUM(F11:F23)</f>
        <v>70023.25</v>
      </c>
      <c r="G24" s="12">
        <f>IF((SUM(KX)=SUM(G11:G23)),SUM(G11:G23),0)</f>
        <v>280093</v>
      </c>
      <c r="I24" s="13"/>
    </row>
  </sheetData>
  <mergeCells count="3">
    <mergeCell ref="B6:E6"/>
    <mergeCell ref="F6:F7"/>
    <mergeCell ref="G6:G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workbookViewId="0">
      <selection activeCell="E9" sqref="E9"/>
    </sheetView>
  </sheetViews>
  <sheetFormatPr baseColWidth="10" defaultRowHeight="15" x14ac:dyDescent="0.25"/>
  <cols>
    <col min="1" max="1" width="8.85546875" customWidth="1"/>
    <col min="3" max="3" width="14.5703125" bestFit="1" customWidth="1"/>
    <col min="4" max="4" width="16.28515625" bestFit="1" customWidth="1"/>
    <col min="5" max="14" width="14.5703125" bestFit="1" customWidth="1"/>
    <col min="16" max="16" width="15.5703125" bestFit="1" customWidth="1"/>
  </cols>
  <sheetData>
    <row r="1" spans="1:19" ht="18.75" x14ac:dyDescent="0.3">
      <c r="A1" s="38" t="s">
        <v>25</v>
      </c>
      <c r="B1" s="38"/>
      <c r="C1" s="38"/>
    </row>
    <row r="2" spans="1:19" x14ac:dyDescent="0.25">
      <c r="A2" s="39" t="s">
        <v>26</v>
      </c>
      <c r="B2" s="39"/>
      <c r="C2" s="39"/>
    </row>
    <row r="3" spans="1:19" x14ac:dyDescent="0.25">
      <c r="A3" s="39" t="s">
        <v>27</v>
      </c>
      <c r="B3" s="39"/>
      <c r="C3" s="39"/>
    </row>
    <row r="4" spans="1:19" x14ac:dyDescent="0.25">
      <c r="A4" s="39" t="s">
        <v>28</v>
      </c>
      <c r="B4" s="39"/>
      <c r="C4" s="14">
        <f ca="1">TODAY()</f>
        <v>42359</v>
      </c>
    </row>
    <row r="5" spans="1:19" x14ac:dyDescent="0.25">
      <c r="A5" s="15"/>
      <c r="B5" s="15"/>
      <c r="C5" s="16"/>
    </row>
    <row r="6" spans="1:19" x14ac:dyDescent="0.25">
      <c r="A6" s="17"/>
      <c r="B6" s="17"/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/>
      <c r="P6" s="18" t="s">
        <v>41</v>
      </c>
      <c r="Q6" s="17"/>
      <c r="R6" s="17"/>
      <c r="S6" s="17"/>
    </row>
    <row r="7" spans="1:19" x14ac:dyDescent="0.25">
      <c r="A7" s="40" t="s">
        <v>42</v>
      </c>
      <c r="B7" s="41"/>
      <c r="C7" s="19">
        <f ca="1">INT(RANDBETWEEN(100000,1200000))</f>
        <v>780735</v>
      </c>
      <c r="D7" s="19">
        <f t="shared" ref="D7:N7" ca="1" si="0">INT(RANDBETWEEN(100000,1200000))</f>
        <v>1001980</v>
      </c>
      <c r="E7" s="19">
        <f t="shared" ca="1" si="0"/>
        <v>215166</v>
      </c>
      <c r="F7" s="19">
        <f t="shared" ca="1" si="0"/>
        <v>146331</v>
      </c>
      <c r="G7" s="19">
        <f t="shared" ca="1" si="0"/>
        <v>844592</v>
      </c>
      <c r="H7" s="19">
        <f t="shared" ca="1" si="0"/>
        <v>318429</v>
      </c>
      <c r="I7" s="19">
        <f t="shared" ca="1" si="0"/>
        <v>890811</v>
      </c>
      <c r="J7" s="19">
        <f t="shared" ca="1" si="0"/>
        <v>176038</v>
      </c>
      <c r="K7" s="19">
        <f t="shared" ca="1" si="0"/>
        <v>786759</v>
      </c>
      <c r="L7" s="19">
        <f t="shared" ca="1" si="0"/>
        <v>1128468</v>
      </c>
      <c r="M7" s="19">
        <f t="shared" ca="1" si="0"/>
        <v>1141183</v>
      </c>
      <c r="N7" s="19">
        <f t="shared" ca="1" si="0"/>
        <v>431001</v>
      </c>
      <c r="O7" s="17"/>
      <c r="P7" s="20">
        <f ca="1">SUBTOTAL(9,C7:N7)</f>
        <v>7861493</v>
      </c>
      <c r="Q7" s="17"/>
      <c r="R7" s="17"/>
      <c r="S7" s="17"/>
    </row>
    <row r="8" spans="1:19" x14ac:dyDescent="0.25">
      <c r="A8" s="40" t="s">
        <v>43</v>
      </c>
      <c r="B8" s="41"/>
      <c r="C8" s="19">
        <f t="shared" ref="C8:N13" ca="1" si="1">INT(RANDBETWEEN(100000,1200000))</f>
        <v>1065082</v>
      </c>
      <c r="D8" s="19">
        <f t="shared" ca="1" si="1"/>
        <v>1108488</v>
      </c>
      <c r="E8" s="19">
        <f t="shared" ca="1" si="1"/>
        <v>284924</v>
      </c>
      <c r="F8" s="19">
        <f t="shared" ca="1" si="1"/>
        <v>245557</v>
      </c>
      <c r="G8" s="19">
        <f t="shared" ca="1" si="1"/>
        <v>1109657</v>
      </c>
      <c r="H8" s="19">
        <f t="shared" ca="1" si="1"/>
        <v>440554</v>
      </c>
      <c r="I8" s="19">
        <f t="shared" ca="1" si="1"/>
        <v>706325</v>
      </c>
      <c r="J8" s="19">
        <f t="shared" ca="1" si="1"/>
        <v>521352</v>
      </c>
      <c r="K8" s="19">
        <f t="shared" ca="1" si="1"/>
        <v>772201</v>
      </c>
      <c r="L8" s="19">
        <f t="shared" ca="1" si="1"/>
        <v>417903</v>
      </c>
      <c r="M8" s="19">
        <f t="shared" ca="1" si="1"/>
        <v>514286</v>
      </c>
      <c r="N8" s="19">
        <f t="shared" ca="1" si="1"/>
        <v>437832</v>
      </c>
      <c r="O8" s="17"/>
      <c r="P8" s="20">
        <f t="shared" ref="P8:P13" ca="1" si="2">SUBTOTAL(9,C8:N8)</f>
        <v>7624161</v>
      </c>
      <c r="Q8" s="17"/>
      <c r="R8" s="17"/>
      <c r="S8" s="17"/>
    </row>
    <row r="9" spans="1:19" x14ac:dyDescent="0.25">
      <c r="A9" s="40" t="s">
        <v>44</v>
      </c>
      <c r="B9" s="41"/>
      <c r="C9" s="19">
        <f t="shared" ca="1" si="1"/>
        <v>809697</v>
      </c>
      <c r="D9" s="19">
        <f t="shared" ca="1" si="1"/>
        <v>990145</v>
      </c>
      <c r="E9" s="19">
        <f t="shared" ca="1" si="1"/>
        <v>690121</v>
      </c>
      <c r="F9" s="19">
        <f t="shared" ca="1" si="1"/>
        <v>856294</v>
      </c>
      <c r="G9" s="19">
        <f t="shared" ca="1" si="1"/>
        <v>945483</v>
      </c>
      <c r="H9" s="19">
        <f t="shared" ca="1" si="1"/>
        <v>1174216</v>
      </c>
      <c r="I9" s="19">
        <f t="shared" ca="1" si="1"/>
        <v>640631</v>
      </c>
      <c r="J9" s="19">
        <f t="shared" ca="1" si="1"/>
        <v>724624</v>
      </c>
      <c r="K9" s="19">
        <f t="shared" ca="1" si="1"/>
        <v>1073850</v>
      </c>
      <c r="L9" s="19">
        <f t="shared" ca="1" si="1"/>
        <v>187378</v>
      </c>
      <c r="M9" s="19">
        <f t="shared" ca="1" si="1"/>
        <v>1023867</v>
      </c>
      <c r="N9" s="19">
        <f t="shared" ca="1" si="1"/>
        <v>1172700</v>
      </c>
      <c r="O9" s="17"/>
      <c r="P9" s="20">
        <f t="shared" ca="1" si="2"/>
        <v>10289006</v>
      </c>
      <c r="Q9" s="17"/>
      <c r="R9" s="17"/>
      <c r="S9" s="17"/>
    </row>
    <row r="10" spans="1:19" x14ac:dyDescent="0.25">
      <c r="A10" s="40" t="s">
        <v>45</v>
      </c>
      <c r="B10" s="41"/>
      <c r="C10" s="19">
        <f t="shared" ca="1" si="1"/>
        <v>246646</v>
      </c>
      <c r="D10" s="19">
        <f t="shared" ca="1" si="1"/>
        <v>337846</v>
      </c>
      <c r="E10" s="19">
        <f t="shared" ca="1" si="1"/>
        <v>988736</v>
      </c>
      <c r="F10" s="19">
        <f t="shared" ca="1" si="1"/>
        <v>518280</v>
      </c>
      <c r="G10" s="19">
        <f t="shared" ca="1" si="1"/>
        <v>945476</v>
      </c>
      <c r="H10" s="19">
        <f t="shared" ca="1" si="1"/>
        <v>275670</v>
      </c>
      <c r="I10" s="19">
        <f t="shared" ca="1" si="1"/>
        <v>973538</v>
      </c>
      <c r="J10" s="19">
        <f t="shared" ca="1" si="1"/>
        <v>1110999</v>
      </c>
      <c r="K10" s="19">
        <f t="shared" ca="1" si="1"/>
        <v>553061</v>
      </c>
      <c r="L10" s="19">
        <f t="shared" ca="1" si="1"/>
        <v>1176009</v>
      </c>
      <c r="M10" s="19">
        <f t="shared" ca="1" si="1"/>
        <v>163118</v>
      </c>
      <c r="N10" s="19">
        <f t="shared" ca="1" si="1"/>
        <v>118608</v>
      </c>
      <c r="O10" s="17"/>
      <c r="P10" s="20">
        <f t="shared" ca="1" si="2"/>
        <v>7407987</v>
      </c>
      <c r="Q10" s="17"/>
      <c r="R10" s="17"/>
      <c r="S10" s="17"/>
    </row>
    <row r="11" spans="1:19" x14ac:dyDescent="0.25">
      <c r="A11" s="40" t="s">
        <v>46</v>
      </c>
      <c r="B11" s="41"/>
      <c r="C11" s="19">
        <f t="shared" ca="1" si="1"/>
        <v>297233</v>
      </c>
      <c r="D11" s="19">
        <f t="shared" ca="1" si="1"/>
        <v>982557</v>
      </c>
      <c r="E11" s="19">
        <f t="shared" ca="1" si="1"/>
        <v>1163973</v>
      </c>
      <c r="F11" s="19">
        <f t="shared" ca="1" si="1"/>
        <v>1193002</v>
      </c>
      <c r="G11" s="19">
        <f t="shared" ca="1" si="1"/>
        <v>1095021</v>
      </c>
      <c r="H11" s="19">
        <f t="shared" ca="1" si="1"/>
        <v>1154489</v>
      </c>
      <c r="I11" s="19">
        <f t="shared" ca="1" si="1"/>
        <v>435383</v>
      </c>
      <c r="J11" s="19">
        <f t="shared" ca="1" si="1"/>
        <v>865312</v>
      </c>
      <c r="K11" s="19">
        <f t="shared" ca="1" si="1"/>
        <v>1002998</v>
      </c>
      <c r="L11" s="19">
        <f t="shared" ca="1" si="1"/>
        <v>236648</v>
      </c>
      <c r="M11" s="19">
        <f t="shared" ca="1" si="1"/>
        <v>872335</v>
      </c>
      <c r="N11" s="19">
        <f t="shared" ca="1" si="1"/>
        <v>947804</v>
      </c>
      <c r="O11" s="17"/>
      <c r="P11" s="20">
        <f t="shared" ca="1" si="2"/>
        <v>10246755</v>
      </c>
      <c r="Q11" s="17"/>
      <c r="R11" s="17"/>
      <c r="S11" s="17"/>
    </row>
    <row r="12" spans="1:19" x14ac:dyDescent="0.25">
      <c r="A12" s="40" t="s">
        <v>47</v>
      </c>
      <c r="B12" s="41"/>
      <c r="C12" s="19">
        <f t="shared" ca="1" si="1"/>
        <v>349350</v>
      </c>
      <c r="D12" s="19">
        <f t="shared" ca="1" si="1"/>
        <v>695577</v>
      </c>
      <c r="E12" s="19">
        <f t="shared" ca="1" si="1"/>
        <v>144505</v>
      </c>
      <c r="F12" s="19">
        <f t="shared" ca="1" si="1"/>
        <v>184525</v>
      </c>
      <c r="G12" s="19">
        <f t="shared" ca="1" si="1"/>
        <v>479291</v>
      </c>
      <c r="H12" s="19">
        <f t="shared" ca="1" si="1"/>
        <v>838825</v>
      </c>
      <c r="I12" s="19">
        <f t="shared" ca="1" si="1"/>
        <v>372685</v>
      </c>
      <c r="J12" s="19">
        <f t="shared" ca="1" si="1"/>
        <v>752793</v>
      </c>
      <c r="K12" s="19">
        <f t="shared" ca="1" si="1"/>
        <v>431694</v>
      </c>
      <c r="L12" s="19">
        <f t="shared" ca="1" si="1"/>
        <v>931605</v>
      </c>
      <c r="M12" s="19">
        <f t="shared" ca="1" si="1"/>
        <v>280451</v>
      </c>
      <c r="N12" s="19">
        <f t="shared" ca="1" si="1"/>
        <v>725407</v>
      </c>
      <c r="O12" s="17"/>
      <c r="P12" s="20">
        <f t="shared" ca="1" si="2"/>
        <v>6186708</v>
      </c>
      <c r="Q12" s="17"/>
      <c r="R12" s="17"/>
      <c r="S12" s="17"/>
    </row>
    <row r="13" spans="1:19" x14ac:dyDescent="0.25">
      <c r="A13" s="40" t="s">
        <v>48</v>
      </c>
      <c r="B13" s="41"/>
      <c r="C13" s="19">
        <f t="shared" ca="1" si="1"/>
        <v>859922</v>
      </c>
      <c r="D13" s="19">
        <f t="shared" ca="1" si="1"/>
        <v>728936</v>
      </c>
      <c r="E13" s="19">
        <f t="shared" ca="1" si="1"/>
        <v>163693</v>
      </c>
      <c r="F13" s="19">
        <f t="shared" ca="1" si="1"/>
        <v>583260</v>
      </c>
      <c r="G13" s="19">
        <f t="shared" ca="1" si="1"/>
        <v>730643</v>
      </c>
      <c r="H13" s="19">
        <f t="shared" ca="1" si="1"/>
        <v>540777</v>
      </c>
      <c r="I13" s="19">
        <f t="shared" ca="1" si="1"/>
        <v>554434</v>
      </c>
      <c r="J13" s="19">
        <f t="shared" ca="1" si="1"/>
        <v>536188</v>
      </c>
      <c r="K13" s="19">
        <f t="shared" ca="1" si="1"/>
        <v>990821</v>
      </c>
      <c r="L13" s="19">
        <f t="shared" ca="1" si="1"/>
        <v>695455</v>
      </c>
      <c r="M13" s="19">
        <f t="shared" ca="1" si="1"/>
        <v>582112</v>
      </c>
      <c r="N13" s="19">
        <f t="shared" ca="1" si="1"/>
        <v>318387</v>
      </c>
      <c r="O13" s="17"/>
      <c r="P13" s="20">
        <f t="shared" ca="1" si="2"/>
        <v>7284628</v>
      </c>
      <c r="Q13" s="17"/>
      <c r="R13" s="17"/>
      <c r="S13" s="17"/>
    </row>
    <row r="14" spans="1:19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37" t="s">
        <v>49</v>
      </c>
      <c r="B15" s="37"/>
      <c r="C15" s="20">
        <f ca="1">SUBTOTAL(9,C7:C13)</f>
        <v>4408665</v>
      </c>
      <c r="D15" s="20">
        <f t="shared" ref="D15:N15" ca="1" si="3">SUBTOTAL(9,D7:D13)</f>
        <v>5845529</v>
      </c>
      <c r="E15" s="20">
        <f t="shared" ca="1" si="3"/>
        <v>3651118</v>
      </c>
      <c r="F15" s="20">
        <f t="shared" ca="1" si="3"/>
        <v>3727249</v>
      </c>
      <c r="G15" s="20">
        <f t="shared" ca="1" si="3"/>
        <v>6150163</v>
      </c>
      <c r="H15" s="20">
        <f t="shared" ca="1" si="3"/>
        <v>4742960</v>
      </c>
      <c r="I15" s="20">
        <f t="shared" ca="1" si="3"/>
        <v>4573807</v>
      </c>
      <c r="J15" s="20">
        <f t="shared" ca="1" si="3"/>
        <v>4687306</v>
      </c>
      <c r="K15" s="20">
        <f t="shared" ca="1" si="3"/>
        <v>5611384</v>
      </c>
      <c r="L15" s="20">
        <f t="shared" ca="1" si="3"/>
        <v>4773466</v>
      </c>
      <c r="M15" s="20">
        <f t="shared" ca="1" si="3"/>
        <v>4577352</v>
      </c>
      <c r="N15" s="20">
        <f t="shared" ca="1" si="3"/>
        <v>4151739</v>
      </c>
      <c r="O15" s="17"/>
      <c r="P15" s="21">
        <f ca="1">IF((SUM(C15:N15)=SUM(P7:P13)),SUM(P7:P13),0)</f>
        <v>56900738</v>
      </c>
      <c r="Q15" s="17"/>
      <c r="R15" s="17"/>
      <c r="S15" s="17"/>
    </row>
    <row r="16" spans="1:19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9"/>
      <c r="Q16" s="17"/>
      <c r="R16" s="17"/>
      <c r="S16" s="17"/>
    </row>
    <row r="17" spans="1:19" x14ac:dyDescent="0.25">
      <c r="A17" s="32" t="s">
        <v>50</v>
      </c>
      <c r="B17" s="32"/>
      <c r="C17" s="32"/>
      <c r="D17" s="33" t="str">
        <f ca="1">INDEX(C6:N6,MATCH(MAX(C15:N15),C15:N15,0))</f>
        <v>Mayo</v>
      </c>
      <c r="E17" s="33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34" t="s">
        <v>51</v>
      </c>
      <c r="B18" s="34"/>
      <c r="C18" s="34"/>
      <c r="D18" s="35" t="str">
        <f ca="1">INDEX(A7:B13,MATCH(MAX(P7:P13),P7:P13,0),1)</f>
        <v>Hotel Vigo</v>
      </c>
      <c r="E18" s="3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32" t="s">
        <v>52</v>
      </c>
      <c r="B19" s="32"/>
      <c r="C19" s="32"/>
      <c r="D19" s="36">
        <f ca="1">+AVERAGE(P7:P13)</f>
        <v>8128676.8571428573</v>
      </c>
      <c r="E19" s="3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x14ac:dyDescent="0.25">
      <c r="A20" s="17"/>
      <c r="B20" s="17"/>
      <c r="C20" s="17"/>
      <c r="D20" s="1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4" spans="1:19" x14ac:dyDescent="0.25">
      <c r="G24" t="s">
        <v>53</v>
      </c>
    </row>
  </sheetData>
  <mergeCells count="18">
    <mergeCell ref="A15:B15"/>
    <mergeCell ref="A1:C1"/>
    <mergeCell ref="A2:C2"/>
    <mergeCell ref="A3:C3"/>
    <mergeCell ref="A4:B4"/>
    <mergeCell ref="A7:B7"/>
    <mergeCell ref="A8:B8"/>
    <mergeCell ref="A9:B9"/>
    <mergeCell ref="A10:B10"/>
    <mergeCell ref="A11:B11"/>
    <mergeCell ref="A12:B12"/>
    <mergeCell ref="A13:B13"/>
    <mergeCell ref="A17:C17"/>
    <mergeCell ref="D17:E17"/>
    <mergeCell ref="A18:C18"/>
    <mergeCell ref="D18:E18"/>
    <mergeCell ref="A19:C19"/>
    <mergeCell ref="D19:E19"/>
  </mergeCells>
  <pageMargins left="0.7" right="0.7" top="0.75" bottom="0.75" header="0.3" footer="0.3"/>
  <pageSetup paperSize="2058" orientation="portrait" horizontalDpi="4294967294" vertic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4" sqref="I4"/>
    </sheetView>
  </sheetViews>
  <sheetFormatPr baseColWidth="10" defaultRowHeight="15" x14ac:dyDescent="0.25"/>
  <cols>
    <col min="2" max="4" width="10.7109375" customWidth="1"/>
    <col min="5" max="5" width="12.42578125" customWidth="1"/>
    <col min="6" max="6" width="11.42578125" bestFit="1" customWidth="1"/>
    <col min="7" max="7" width="11.5703125" bestFit="1" customWidth="1"/>
  </cols>
  <sheetData>
    <row r="1" spans="1:7" x14ac:dyDescent="0.25">
      <c r="A1" s="15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</row>
    <row r="2" spans="1:7" x14ac:dyDescent="0.25">
      <c r="A2" s="15" t="s">
        <v>61</v>
      </c>
      <c r="B2" s="22">
        <f ca="1">RANDBETWEEN(1,10)</f>
        <v>10</v>
      </c>
      <c r="C2" s="22">
        <f t="shared" ref="C2:E2" ca="1" si="0">RANDBETWEEN(1,10)</f>
        <v>9</v>
      </c>
      <c r="D2" s="22">
        <f t="shared" ca="1" si="0"/>
        <v>8</v>
      </c>
      <c r="E2" s="22">
        <f t="shared" ca="1" si="0"/>
        <v>2</v>
      </c>
      <c r="F2" s="22">
        <f t="shared" ref="F2:F7" ca="1" si="1">SUBTOTAL(1,B2:E2)</f>
        <v>7.25</v>
      </c>
      <c r="G2" s="22" t="str">
        <f ca="1">IF(F2&gt;=5,"Aprovado","Suspenso")</f>
        <v>Aprovado</v>
      </c>
    </row>
    <row r="3" spans="1:7" x14ac:dyDescent="0.25">
      <c r="A3" s="15" t="s">
        <v>62</v>
      </c>
      <c r="B3" s="22">
        <f t="shared" ref="B3:E7" ca="1" si="2">RANDBETWEEN(1,10)</f>
        <v>10</v>
      </c>
      <c r="C3" s="22">
        <f t="shared" ca="1" si="2"/>
        <v>1</v>
      </c>
      <c r="D3" s="22">
        <f t="shared" ca="1" si="2"/>
        <v>5</v>
      </c>
      <c r="E3" s="22">
        <f t="shared" ca="1" si="2"/>
        <v>9</v>
      </c>
      <c r="F3" s="22">
        <f t="shared" ca="1" si="1"/>
        <v>6.25</v>
      </c>
      <c r="G3" s="22" t="str">
        <f t="shared" ref="G3:G7" ca="1" si="3">IF(F3&gt;=5,"Aprovado","Suspenso")</f>
        <v>Aprovado</v>
      </c>
    </row>
    <row r="4" spans="1:7" x14ac:dyDescent="0.25">
      <c r="A4" s="15" t="s">
        <v>63</v>
      </c>
      <c r="B4" s="22">
        <f t="shared" ca="1" si="2"/>
        <v>4</v>
      </c>
      <c r="C4" s="22">
        <f t="shared" ca="1" si="2"/>
        <v>7</v>
      </c>
      <c r="D4" s="22">
        <f t="shared" ca="1" si="2"/>
        <v>1</v>
      </c>
      <c r="E4" s="22">
        <f t="shared" ca="1" si="2"/>
        <v>6</v>
      </c>
      <c r="F4" s="22">
        <f t="shared" ca="1" si="1"/>
        <v>4.5</v>
      </c>
      <c r="G4" s="22" t="str">
        <f t="shared" ca="1" si="3"/>
        <v>Suspenso</v>
      </c>
    </row>
    <row r="5" spans="1:7" x14ac:dyDescent="0.25">
      <c r="A5" s="15" t="s">
        <v>64</v>
      </c>
      <c r="B5" s="22">
        <f t="shared" ca="1" si="2"/>
        <v>6</v>
      </c>
      <c r="C5" s="22">
        <f t="shared" ca="1" si="2"/>
        <v>5</v>
      </c>
      <c r="D5" s="22">
        <f t="shared" ca="1" si="2"/>
        <v>3</v>
      </c>
      <c r="E5" s="22">
        <f t="shared" ca="1" si="2"/>
        <v>9</v>
      </c>
      <c r="F5" s="22">
        <f t="shared" ca="1" si="1"/>
        <v>5.75</v>
      </c>
      <c r="G5" s="22" t="str">
        <f t="shared" ca="1" si="3"/>
        <v>Aprovado</v>
      </c>
    </row>
    <row r="6" spans="1:7" x14ac:dyDescent="0.25">
      <c r="A6" s="15" t="s">
        <v>65</v>
      </c>
      <c r="B6" s="22">
        <f t="shared" ca="1" si="2"/>
        <v>1</v>
      </c>
      <c r="C6" s="22">
        <f t="shared" ca="1" si="2"/>
        <v>6</v>
      </c>
      <c r="D6" s="22">
        <f t="shared" ca="1" si="2"/>
        <v>2</v>
      </c>
      <c r="E6" s="22">
        <f t="shared" ca="1" si="2"/>
        <v>5</v>
      </c>
      <c r="F6" s="22">
        <f t="shared" ca="1" si="1"/>
        <v>3.5</v>
      </c>
      <c r="G6" s="22" t="str">
        <f t="shared" ca="1" si="3"/>
        <v>Suspenso</v>
      </c>
    </row>
    <row r="7" spans="1:7" x14ac:dyDescent="0.25">
      <c r="A7" s="15" t="s">
        <v>66</v>
      </c>
      <c r="B7" s="22">
        <f t="shared" ca="1" si="2"/>
        <v>5</v>
      </c>
      <c r="C7" s="22">
        <f t="shared" ca="1" si="2"/>
        <v>8</v>
      </c>
      <c r="D7" s="22">
        <f t="shared" ca="1" si="2"/>
        <v>7</v>
      </c>
      <c r="E7" s="22">
        <f t="shared" ca="1" si="2"/>
        <v>9</v>
      </c>
      <c r="F7" s="22">
        <f t="shared" ca="1" si="1"/>
        <v>7.25</v>
      </c>
      <c r="G7" s="22" t="str">
        <f t="shared" ca="1" si="3"/>
        <v>Aprovado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M17" sqref="M17"/>
    </sheetView>
  </sheetViews>
  <sheetFormatPr baseColWidth="10" defaultRowHeight="15" x14ac:dyDescent="0.25"/>
  <cols>
    <col min="2" max="2" width="9.85546875" bestFit="1" customWidth="1"/>
    <col min="3" max="3" width="8.85546875" bestFit="1" customWidth="1"/>
    <col min="5" max="5" width="8.5703125" bestFit="1" customWidth="1"/>
    <col min="6" max="6" width="6.42578125" bestFit="1" customWidth="1"/>
  </cols>
  <sheetData>
    <row r="1" spans="1:10" x14ac:dyDescent="0.25">
      <c r="A1" s="42" t="s">
        <v>73</v>
      </c>
      <c r="B1" s="42"/>
      <c r="C1" s="42"/>
      <c r="D1" s="42"/>
      <c r="E1" s="42"/>
      <c r="F1" s="42"/>
    </row>
    <row r="2" spans="1:10" x14ac:dyDescent="0.25">
      <c r="A2" s="24" t="s">
        <v>67</v>
      </c>
      <c r="B2" s="24" t="s">
        <v>68</v>
      </c>
      <c r="C2" s="24" t="s">
        <v>69</v>
      </c>
      <c r="D2" s="25" t="s">
        <v>71</v>
      </c>
      <c r="E2" s="25" t="s">
        <v>72</v>
      </c>
      <c r="F2" s="24" t="s">
        <v>70</v>
      </c>
    </row>
    <row r="3" spans="1:10" x14ac:dyDescent="0.25">
      <c r="A3" s="26">
        <v>42077</v>
      </c>
      <c r="B3" s="27">
        <f ca="1">RANDBETWEEN(12000,50000)</f>
        <v>16170</v>
      </c>
      <c r="C3" s="28">
        <f ca="1">RANDBETWEEN(70,95)/100</f>
        <v>0.7</v>
      </c>
      <c r="D3" s="28">
        <f ca="1">RANDBETWEEN(80,95)/100</f>
        <v>0.95</v>
      </c>
      <c r="E3" s="28">
        <f ca="1">RANDBETWEEN(70,79)/100</f>
        <v>0.71</v>
      </c>
      <c r="F3" s="28">
        <f t="shared" ref="F3:F7" ca="1" si="0">RANDBETWEEN(70,95)/100</f>
        <v>0.79</v>
      </c>
    </row>
    <row r="4" spans="1:10" x14ac:dyDescent="0.25">
      <c r="A4" s="26">
        <v>42078</v>
      </c>
      <c r="B4" s="27">
        <f t="shared" ref="B4:B7" ca="1" si="1">RANDBETWEEN(12000,50000)</f>
        <v>38735</v>
      </c>
      <c r="C4" s="28">
        <f t="shared" ref="C4:C7" ca="1" si="2">RANDBETWEEN(70,95)/100</f>
        <v>0.92</v>
      </c>
      <c r="D4" s="28">
        <f t="shared" ref="D4:D7" ca="1" si="3">RANDBETWEEN(80,95)/100</f>
        <v>0.83</v>
      </c>
      <c r="E4" s="28">
        <f t="shared" ref="E4:E7" ca="1" si="4">RANDBETWEEN(70,79)/100</f>
        <v>0.78</v>
      </c>
      <c r="F4" s="28">
        <f t="shared" ca="1" si="0"/>
        <v>0.9</v>
      </c>
    </row>
    <row r="5" spans="1:10" x14ac:dyDescent="0.25">
      <c r="A5" s="26">
        <v>42079</v>
      </c>
      <c r="B5" s="27">
        <f t="shared" ca="1" si="1"/>
        <v>46760</v>
      </c>
      <c r="C5" s="28">
        <f t="shared" ca="1" si="2"/>
        <v>0.71</v>
      </c>
      <c r="D5" s="28">
        <f t="shared" ca="1" si="3"/>
        <v>0.87</v>
      </c>
      <c r="E5" s="28">
        <f t="shared" ca="1" si="4"/>
        <v>0.75</v>
      </c>
      <c r="F5" s="28">
        <f t="shared" ca="1" si="0"/>
        <v>0.73</v>
      </c>
    </row>
    <row r="6" spans="1:10" x14ac:dyDescent="0.25">
      <c r="A6" s="26">
        <v>42080</v>
      </c>
      <c r="B6" s="27">
        <f t="shared" ca="1" si="1"/>
        <v>35838</v>
      </c>
      <c r="C6" s="28">
        <f t="shared" ca="1" si="2"/>
        <v>0.7</v>
      </c>
      <c r="D6" s="28">
        <f t="shared" ca="1" si="3"/>
        <v>0.83</v>
      </c>
      <c r="E6" s="28">
        <f t="shared" ca="1" si="4"/>
        <v>0.79</v>
      </c>
      <c r="F6" s="28">
        <f t="shared" ca="1" si="0"/>
        <v>0.8</v>
      </c>
    </row>
    <row r="7" spans="1:10" x14ac:dyDescent="0.25">
      <c r="A7" s="26">
        <v>42081</v>
      </c>
      <c r="B7" s="27">
        <f t="shared" ca="1" si="1"/>
        <v>36605</v>
      </c>
      <c r="C7" s="28">
        <f t="shared" ca="1" si="2"/>
        <v>0.82</v>
      </c>
      <c r="D7" s="28">
        <f t="shared" ca="1" si="3"/>
        <v>0.82</v>
      </c>
      <c r="E7" s="28">
        <f t="shared" ca="1" si="4"/>
        <v>0.79</v>
      </c>
      <c r="F7" s="28">
        <f t="shared" ca="1" si="0"/>
        <v>0.77</v>
      </c>
    </row>
    <row r="9" spans="1:10" x14ac:dyDescent="0.25">
      <c r="J9" s="23"/>
    </row>
  </sheetData>
  <mergeCells count="1">
    <mergeCell ref="A1:F1"/>
  </mergeCells>
  <pageMargins left="0.7" right="0.7" top="0.75" bottom="0.75" header="0.3" footer="0.3"/>
  <pageSetup paperSize="205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Ejercicio_Gráficos#1</vt:lpstr>
      <vt:lpstr>Ejercicio_Gráficos#2.1</vt:lpstr>
      <vt:lpstr>Ejercicio_Gráficos#2.2</vt:lpstr>
      <vt:lpstr>Ejercicio_Gráficos#3</vt:lpstr>
      <vt:lpstr>Ejercicio_Gráficos#4</vt:lpstr>
      <vt:lpstr>KX</vt:lpstr>
      <vt:lpstr>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2015-12-21T13:42:04Z</dcterms:created>
  <dcterms:modified xsi:type="dcterms:W3CDTF">2015-12-21T20:40:16Z</dcterms:modified>
</cp:coreProperties>
</file>